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1"/>
  </bookViews>
  <sheets>
    <sheet name="planting schedule" sheetId="1" r:id="rId1"/>
    <sheet name="Plants needed to order" sheetId="2" r:id="rId2"/>
    <sheet name="companion planting" sheetId="3" r:id="rId3"/>
    <sheet name="List of companion plants" sheetId="4" r:id="rId4"/>
    <sheet name="easy companion planting" sheetId="5" r:id="rId5"/>
    <sheet name="Sheet5" sheetId="6" r:id="rId6"/>
  </sheets>
  <definedNames/>
  <calcPr fullCalcOnLoad="1"/>
</workbook>
</file>

<file path=xl/sharedStrings.xml><?xml version="1.0" encoding="utf-8"?>
<sst xmlns="http://schemas.openxmlformats.org/spreadsheetml/2006/main" count="982" uniqueCount="583">
  <si>
    <t>Planting Times</t>
  </si>
  <si>
    <t>SF required</t>
  </si>
  <si>
    <t>Garden #</t>
  </si>
  <si>
    <t>Planting Time  (w= weeks before last frost) 4/20</t>
  </si>
  <si>
    <t>Weeks to Maturity</t>
  </si>
  <si>
    <t>Planting Time (Fall Frost) 10/14</t>
  </si>
  <si>
    <t>Indoor</t>
  </si>
  <si>
    <t>Transplant</t>
  </si>
  <si>
    <t xml:space="preserve"> Outdoor</t>
  </si>
  <si>
    <t>Indoor (+weeks)</t>
  </si>
  <si>
    <t>Transplant (weeks before 1st frost)</t>
  </si>
  <si>
    <t>Parsley</t>
  </si>
  <si>
    <t>2-1   12w</t>
  </si>
  <si>
    <t>3-22  4w</t>
  </si>
  <si>
    <t>green onions</t>
  </si>
  <si>
    <t>2-8  10w Haircuts</t>
  </si>
  <si>
    <t>3-22  4w Haircuts</t>
  </si>
  <si>
    <t>chives</t>
  </si>
  <si>
    <t>2-8  10w</t>
  </si>
  <si>
    <t>4-19  0w</t>
  </si>
  <si>
    <t>Hot Peppers</t>
  </si>
  <si>
    <t>2-22   8w</t>
  </si>
  <si>
    <t>5-4  plus 2w</t>
  </si>
  <si>
    <t>eggplant</t>
  </si>
  <si>
    <t>Swiss  chard</t>
  </si>
  <si>
    <t>3-26  4w</t>
  </si>
  <si>
    <t>endive</t>
  </si>
  <si>
    <t>9/7  7w</t>
  </si>
  <si>
    <t>9-7 4 w</t>
  </si>
  <si>
    <t>Romaine</t>
  </si>
  <si>
    <t>Amaranth Loves Lies Bleeding</t>
  </si>
  <si>
    <t>thyme</t>
  </si>
  <si>
    <t>4-20  0w</t>
  </si>
  <si>
    <t>Marigolds</t>
  </si>
  <si>
    <t>3-1   7w</t>
  </si>
  <si>
    <t>Spider flower</t>
  </si>
  <si>
    <t>4 O'Clocks</t>
  </si>
  <si>
    <t>Asters</t>
  </si>
  <si>
    <t>Wild flowers</t>
  </si>
  <si>
    <t>Sweet peppers</t>
  </si>
  <si>
    <t>Arugula</t>
  </si>
  <si>
    <t>Belle Isle Cress</t>
  </si>
  <si>
    <t>Purslane</t>
  </si>
  <si>
    <t>Okra</t>
  </si>
  <si>
    <t>3-8  6w</t>
  </si>
  <si>
    <t>4-13  1w</t>
  </si>
  <si>
    <t>Tomatoes</t>
  </si>
  <si>
    <t>Oregano</t>
  </si>
  <si>
    <t>Bachelor Buttons</t>
  </si>
  <si>
    <t>Basil</t>
  </si>
  <si>
    <t>3-15   5w</t>
  </si>
  <si>
    <t>5-4 plus 2w</t>
  </si>
  <si>
    <t>Snap Peas</t>
  </si>
  <si>
    <t>3-19  5w</t>
  </si>
  <si>
    <t>winter rye</t>
  </si>
  <si>
    <t>3-19 4 w</t>
  </si>
  <si>
    <t>radish</t>
  </si>
  <si>
    <t>3-23 4w</t>
  </si>
  <si>
    <t>New Zealand Spinach</t>
  </si>
  <si>
    <t>Dwarf Sunflower</t>
  </si>
  <si>
    <t>Morning Glory</t>
  </si>
  <si>
    <t>Rosemary (cuttings)</t>
  </si>
  <si>
    <t>Sunflower</t>
  </si>
  <si>
    <t>Red Sunflower</t>
  </si>
  <si>
    <t>3-29 3w</t>
  </si>
  <si>
    <t>Strawberries</t>
  </si>
  <si>
    <t>3-29  3w</t>
  </si>
  <si>
    <t>Yellow Squash</t>
  </si>
  <si>
    <t>10</t>
  </si>
  <si>
    <t>4-5  2w</t>
  </si>
  <si>
    <t>carrots</t>
  </si>
  <si>
    <t>4-9   2w</t>
  </si>
  <si>
    <t>Cucumber</t>
  </si>
  <si>
    <t>4-12  1w</t>
  </si>
  <si>
    <t>Narsurtium</t>
  </si>
  <si>
    <t>Edamame</t>
  </si>
  <si>
    <t>Cilantro</t>
  </si>
  <si>
    <t>Shiso (Japanese mint)</t>
  </si>
  <si>
    <t>Beans</t>
  </si>
  <si>
    <t>Asparagus</t>
  </si>
  <si>
    <t>Blueberries</t>
  </si>
  <si>
    <t>Elderberry</t>
  </si>
  <si>
    <t>Raspberries</t>
  </si>
  <si>
    <t>Blackberries</t>
  </si>
  <si>
    <t>Brussel Sprouts</t>
  </si>
  <si>
    <t>5-18 +4w</t>
  </si>
  <si>
    <t>6/15 +8w</t>
  </si>
  <si>
    <t>daikon</t>
  </si>
  <si>
    <t>8/24-9/7</t>
  </si>
  <si>
    <t>8-24  7 w</t>
  </si>
  <si>
    <t>garlic</t>
  </si>
  <si>
    <t>9-21 0W</t>
  </si>
  <si>
    <t>onions</t>
  </si>
  <si>
    <t xml:space="preserve">Max   </t>
  </si>
  <si>
    <t>Copytright © ToDoListHome.com 2012</t>
  </si>
  <si>
    <t>broccoli</t>
  </si>
  <si>
    <t>1-25   12w</t>
  </si>
  <si>
    <t>3-16  5w</t>
  </si>
  <si>
    <t>spring plus 6</t>
  </si>
  <si>
    <t>cabbage</t>
  </si>
  <si>
    <t>cauliflower</t>
  </si>
  <si>
    <t>2-10  10w</t>
  </si>
  <si>
    <t>3-23  4w</t>
  </si>
  <si>
    <t>spring plus 8</t>
  </si>
  <si>
    <t>muskmelons</t>
  </si>
  <si>
    <t>Pumpkins</t>
  </si>
  <si>
    <t>Watermelon</t>
  </si>
  <si>
    <t>Potatoes</t>
  </si>
  <si>
    <t>Sweet Potatoes</t>
  </si>
  <si>
    <t>Turnips</t>
  </si>
  <si>
    <t>Plant</t>
  </si>
  <si>
    <t>Place</t>
  </si>
  <si>
    <t>Order</t>
  </si>
  <si>
    <t>cost</t>
  </si>
  <si>
    <t>Amazon</t>
  </si>
  <si>
    <t>lupine</t>
  </si>
  <si>
    <t>rue</t>
  </si>
  <si>
    <t>tarragon</t>
  </si>
  <si>
    <t>cranberry</t>
  </si>
  <si>
    <t>EL</t>
  </si>
  <si>
    <t>strawberries</t>
  </si>
  <si>
    <t>wintergreen</t>
  </si>
  <si>
    <t>lavender</t>
  </si>
  <si>
    <t>sage</t>
  </si>
  <si>
    <t>rosemary</t>
  </si>
  <si>
    <t>blueberry</t>
  </si>
  <si>
    <t>catnip</t>
  </si>
  <si>
    <t>sese</t>
  </si>
  <si>
    <t>cilantro</t>
  </si>
  <si>
    <t>clover</t>
  </si>
  <si>
    <t>edamame</t>
  </si>
  <si>
    <t>hyssop</t>
  </si>
  <si>
    <t>rye</t>
  </si>
  <si>
    <t>vetch</t>
  </si>
  <si>
    <t>dill</t>
  </si>
  <si>
    <t>cleome</t>
  </si>
  <si>
    <t>blue lake beans</t>
  </si>
  <si>
    <t>contender beans</t>
  </si>
  <si>
    <t>Perennials and their companions</t>
  </si>
  <si>
    <t>asters</t>
  </si>
  <si>
    <t>basil</t>
  </si>
  <si>
    <t>marigold</t>
  </si>
  <si>
    <t>parsley</t>
  </si>
  <si>
    <t>tomatoes</t>
  </si>
  <si>
    <t>Blackberry</t>
  </si>
  <si>
    <t>nasturtium</t>
  </si>
  <si>
    <t>Blueberry</t>
  </si>
  <si>
    <t>Chard</t>
  </si>
  <si>
    <t>Chives</t>
  </si>
  <si>
    <t>Cranberry</t>
  </si>
  <si>
    <t>Ginseng</t>
  </si>
  <si>
    <t>Goldenseal</t>
  </si>
  <si>
    <t>Grapes</t>
  </si>
  <si>
    <t>Houttuynia</t>
  </si>
  <si>
    <t>daffodil</t>
  </si>
  <si>
    <t>tulip</t>
  </si>
  <si>
    <t>Kiwi</t>
  </si>
  <si>
    <t>lemon balm</t>
  </si>
  <si>
    <t>lemon grass</t>
  </si>
  <si>
    <t>Lavender</t>
  </si>
  <si>
    <t>peppers</t>
  </si>
  <si>
    <t>Peach</t>
  </si>
  <si>
    <t>lupines</t>
  </si>
  <si>
    <t xml:space="preserve">nasturtium </t>
  </si>
  <si>
    <t>Raspberry</t>
  </si>
  <si>
    <t>Rosemary</t>
  </si>
  <si>
    <t>beans</t>
  </si>
  <si>
    <t>Sage</t>
  </si>
  <si>
    <t xml:space="preserve">rosemary </t>
  </si>
  <si>
    <t>Strawberry</t>
  </si>
  <si>
    <t>lettuce</t>
  </si>
  <si>
    <t xml:space="preserve">sage  </t>
  </si>
  <si>
    <t>spinach</t>
  </si>
  <si>
    <t>Thyme</t>
  </si>
  <si>
    <t>Wintergreen</t>
  </si>
  <si>
    <t>Roses</t>
  </si>
  <si>
    <t>carrots and tomatoes don't go together</t>
  </si>
  <si>
    <t>Annuals and their companions</t>
  </si>
  <si>
    <t xml:space="preserve">Beans </t>
  </si>
  <si>
    <t>chard</t>
  </si>
  <si>
    <t>peas</t>
  </si>
  <si>
    <t>Cucumbers</t>
  </si>
  <si>
    <t>chamomile</t>
  </si>
  <si>
    <t>sunflower</t>
  </si>
  <si>
    <t>Eggplant</t>
  </si>
  <si>
    <t>Garlic</t>
  </si>
  <si>
    <t>Green Onions</t>
  </si>
  <si>
    <t>Lettuce</t>
  </si>
  <si>
    <t xml:space="preserve">radish </t>
  </si>
  <si>
    <t xml:space="preserve">beans </t>
  </si>
  <si>
    <t>Peppers</t>
  </si>
  <si>
    <t>tomato</t>
  </si>
  <si>
    <t>squash</t>
  </si>
  <si>
    <t>shisou</t>
  </si>
  <si>
    <t>Spinach</t>
  </si>
  <si>
    <t>Squash</t>
  </si>
  <si>
    <t>oregano</t>
  </si>
  <si>
    <t>basil, parsley</t>
  </si>
  <si>
    <t>bean</t>
  </si>
  <si>
    <t xml:space="preserve">peas </t>
  </si>
  <si>
    <t>ROSES</t>
  </si>
  <si>
    <t>pepper</t>
  </si>
  <si>
    <t>marigold, NAS</t>
  </si>
  <si>
    <t>Others to plant</t>
  </si>
  <si>
    <t>sunflowers</t>
  </si>
  <si>
    <t>morning glory</t>
  </si>
  <si>
    <t>Taragon</t>
  </si>
  <si>
    <t>Love lies bleeding</t>
  </si>
  <si>
    <t>spider flowers</t>
  </si>
  <si>
    <t>4 o'clocks</t>
  </si>
  <si>
    <t>Vegetables</t>
  </si>
  <si>
    <t>Common name</t>
  </si>
  <si>
    <t>Scientific name</t>
  </si>
  <si>
    <t>Helps</t>
  </si>
  <si>
    <t>Helped by</t>
  </si>
  <si>
    <t>Attracts</t>
  </si>
  <si>
    <t>Repels/Distracts</t>
  </si>
  <si>
    <t>Avoid</t>
  </si>
  <si>
    <t>Comments</t>
  </si>
  <si>
    <t>Alliums</t>
  </si>
  <si>
    <t>Allium</t>
  </si>
  <si>
    <t>fruit trees,nightshades(tomatoes, capsicum peppers, potatoes), brassicas (cabbage, broccoli, kohlrabi, etc.) carrots</t>
  </si>
  <si>
    <r>
      <t>slugs, aphids,</t>
    </r>
    <r>
      <rPr>
        <sz val="10"/>
        <color indexed="12"/>
        <rFont val="Arial"/>
        <family val="2"/>
      </rPr>
      <t>carrot fly</t>
    </r>
    <r>
      <rPr>
        <sz val="10"/>
        <rFont val="Arial"/>
        <family val="2"/>
      </rPr>
      <t>, cabbage worms</t>
    </r>
    <r>
      <rPr>
        <sz val="10"/>
        <color indexed="12"/>
        <rFont val="Arial"/>
        <family val="2"/>
      </rPr>
      <t>[1]</t>
    </r>
  </si>
  <si>
    <t>beans, peas, parsley</t>
  </si>
  <si>
    <t>Alliums include onions, garlic, leeks, shallots, chives, and others</t>
  </si>
  <si>
    <t>Asparagus officinalis</t>
  </si>
  <si>
    <t>Tomatoes[2]</t>
  </si>
  <si>
    <t>Aster Family flowers, Dill, Coriander, Tomatoes, Parsley, Basil, Comfrey, Marigolds</t>
  </si>
  <si>
    <t>coupled with Basil seems to encourage lady bugs</t>
  </si>
  <si>
    <t>Onion, Garlic, Potatoes</t>
  </si>
  <si>
    <t>Brassicas</t>
  </si>
  <si>
    <t>Brassica</t>
  </si>
  <si>
    <t>potatoes, cereals (e.g. corn, wheat)</t>
  </si>
  <si>
    <t>geraniums, dill, alliums (onions, shallots, garlic, etc.), rosemary, nasturtium, borage</t>
  </si>
  <si>
    <t>wireworms</t>
  </si>
  <si>
    <t>mustards, nightshades (tomatoes, peppers, etc.)</t>
  </si>
  <si>
    <t>Brassicas are a family of species which include broccoli, cabbage, Brussels sprouts, kohlrabi, and cauliflower.</t>
  </si>
  <si>
    <t>Phaseolus</t>
  </si>
  <si>
    <t>Corn (seeThree Sisters), Spinach, lettuce, rosemary, summer savory, dill, carrots, brassicas, beets, radish, strawberry and cucumbers</t>
  </si>
  <si>
    <t>Eggplant, Summer savoury</t>
  </si>
  <si>
    <t>California beetles</t>
  </si>
  <si>
    <t>Tomatoes, chili peppers, alliums (onions, garlic, etc.), brassicas (cabbage, broccoli, etc.)</t>
  </si>
  <si>
    <t>Hosts nitrogen-fixing bacteria, a good fertiliser forsome plants, too much for others</t>
  </si>
  <si>
    <t>Beets</t>
  </si>
  <si>
    <t>Beta Vulgaris</t>
  </si>
  <si>
    <t>lettuce, kohlrabi, onions and brassicas</t>
  </si>
  <si>
    <t>Catnip, Garlic, Mint</t>
  </si>
  <si>
    <t>Runner or pole beans[2]</t>
  </si>
  <si>
    <t>Good for adding minerals to the soil through composting leaves which have up to 25% magnesium. Runner or pole beans and beets stunt each other's growth.</t>
  </si>
  <si>
    <t>Broccoli</t>
  </si>
  <si>
    <t>Brassica oleracea</t>
  </si>
  <si>
    <t>geraniums, dill, alliums, rosemary, nasturtium, borage</t>
  </si>
  <si>
    <t>mustards, Tomatoes, peppers</t>
  </si>
  <si>
    <t>Rosemary repels cabbage fly, geraniums trap cabbage worms, same general companion profile as all brassica (cabbage, kohlrabi, Brussels sprouts, cauliflower, etc.)</t>
  </si>
  <si>
    <t>Cabbage</t>
  </si>
  <si>
    <t>geraniums, dill, alliums, rosemary</t>
  </si>
  <si>
    <t>mustards, Tomatoes, peppers strawberries, and pole/runner beans</t>
  </si>
  <si>
    <t>Rosemary repels cabbage flies, geraniums trap cabbage worms, same general companion profile as all brassica (cabbage, kohlrabi, Brussels sprouts, cauliflower, etc.)</t>
  </si>
  <si>
    <t>Carrots</t>
  </si>
  <si>
    <t>Daucus carota</t>
  </si>
  <si>
    <t>Tomatoes, Alliums (onions, chives, etc.), lettuce</t>
  </si>
  <si>
    <t>alliums (leeks, shallots, etc.), rosemary, wormwood, sage, beans, flax</t>
  </si>
  <si>
    <r>
      <t>assassin bug</t>
    </r>
    <r>
      <rPr>
        <sz val="10"/>
        <rFont val="Arial"/>
        <family val="2"/>
      </rPr>
      <t>,</t>
    </r>
    <r>
      <rPr>
        <sz val="10"/>
        <color indexed="12"/>
        <rFont val="Arial"/>
        <family val="2"/>
      </rPr>
      <t>lacewing</t>
    </r>
    <r>
      <rPr>
        <sz val="10"/>
        <rFont val="Arial"/>
        <family val="2"/>
      </rPr>
      <t>, parasitic wasp, yellow jacket and other predatory wasps</t>
    </r>
  </si>
  <si>
    <t>Dill, parsnip, radish</t>
  </si>
  <si>
    <t>Tomatoes grow better with carrots, but may stunt the carrots' growth. Beans (which are bad for tomatoes) provide the nitrogen carrots need more than some other vegetables. Aromatic companion plants repel carrot fly. Sage, rosemary, and radishes are recommended by some as companion plants, but listed by others as incompatible. Alliums inter-planted with carrots confuse onion and carrot flies. For the beneficial insect-attracting properties of carrots to work, they need to be allowed to flower; Otherwise, use the wild carrot, Queen Anne's Lace, for the same effect. Flax produces an oil that may protect root vegetables like carrots from some pests.</t>
  </si>
  <si>
    <t>Celery</t>
  </si>
  <si>
    <t>Apium graveolens</t>
  </si>
  <si>
    <t>Cosmos, Daisies, Snapdragons</t>
  </si>
  <si>
    <t>corn, Aster flowers, these can transmit the aster yellows disease</t>
  </si>
  <si>
    <t>Corn / Maize</t>
  </si>
  <si>
    <t>Zea mays</t>
  </si>
  <si>
    <t>Sunflowers, legumes (beans, peas, soybeans etc.), peanuts, cucurbits (squash, cucumbers, melons, etc.), amaranth, white geranium, lamb's quarters, morning glory, parsley, and potato[2]</t>
  </si>
  <si>
    <t>Tomato, Celery</t>
  </si>
  <si>
    <t>Provides beans with a trellis, is protected from predators and dryness by cucurbits, in the three sisters technique</t>
  </si>
  <si>
    <t>Cucumis Sativus</t>
  </si>
  <si>
    <t>Nasturtiums, radishes, marigolds, sunflowers, peas, beets, carrots, and Dill</t>
  </si>
  <si>
    <t>Beneficial for ground beetles</t>
  </si>
  <si>
    <t>Tomato, Sage</t>
  </si>
  <si>
    <r>
      <t>Eggplant</t>
    </r>
    <r>
      <rPr>
        <b/>
        <sz val="10"/>
        <rFont val="Arial"/>
        <family val="2"/>
      </rPr>
      <t>or</t>
    </r>
    <r>
      <rPr>
        <b/>
        <sz val="10"/>
        <color indexed="12"/>
        <rFont val="Arial"/>
        <family val="2"/>
      </rPr>
      <t>Aubergine</t>
    </r>
  </si>
  <si>
    <t>Solanum melongena</t>
  </si>
  <si>
    <t>Beans, Peppers</t>
  </si>
  <si>
    <t>Marigolds,tarragon, mints</t>
  </si>
  <si>
    <t>Marigolds will deter nematodes.</t>
  </si>
  <si>
    <t>Leek</t>
  </si>
  <si>
    <t>Allium ampeloprasum v. porrum</t>
  </si>
  <si>
    <t>Celery, apple trees</t>
  </si>
  <si>
    <t>cabbage worms, aphids, carrot fly, others</t>
  </si>
  <si>
    <t>Legumes (beans, peas, etc.), Swiss chard</t>
  </si>
  <si>
    <t>Same companion traits as all alliums (onions, garlic, shallots, chives, etc.)</t>
  </si>
  <si>
    <t>Lactuca sativa</t>
  </si>
  <si>
    <t>Radish, Kohlrabi, beans, carrots</t>
  </si>
  <si>
    <t>celery, cabbage, cress, parsley</t>
  </si>
  <si>
    <t>Mints (including hyssop, sage, and various "balms") repel slugs, a bane of lettuce and cabbages</t>
  </si>
  <si>
    <t>Mustard</t>
  </si>
  <si>
    <t>Brassicaceae,Sinapis alba</t>
  </si>
  <si>
    <t>Cabbage, cauliflower, radish, Brussels sprouts, turnips</t>
  </si>
  <si>
    <t>various pests</t>
  </si>
  <si>
    <t>Same general companion profile as all brassica (cabbage, kohlrabi, Brussels sprouts, cauliflower, etc.)</t>
  </si>
  <si>
    <t>Nightshades</t>
  </si>
  <si>
    <t>Solanaceae</t>
  </si>
  <si>
    <t>carrots, alliums, mints (basil, oregano, etc.)</t>
  </si>
  <si>
    <t>beans, black walnuts, corn, fennel, dill, brassica (broccoli, cabbage, cauliflower, etc.)</t>
  </si>
  <si>
    <t>Nightshade plants include tomatoes, tobacco, chili peppers (including bell peppers), potatoes, eggplant, and others</t>
  </si>
  <si>
    <t>Onion</t>
  </si>
  <si>
    <t>Allium cepa</t>
  </si>
  <si>
    <t>Tomatoes, brassicas (broccoli, cabbage, etc.)</t>
  </si>
  <si>
    <t>aphids, carrot fly, other pests</t>
  </si>
  <si>
    <t>Beans, lentils, peas, parsley</t>
  </si>
  <si>
    <t>Same companion traits as all other alliums (chives, garlic, shallots, leeks, etc.)</t>
  </si>
  <si>
    <t>Solanaceae,Capsicum</t>
  </si>
  <si>
    <t>themselves, marjoram</t>
  </si>
  <si>
    <t>tomatoes, geraniums, petunias</t>
  </si>
  <si>
    <t>Tomato Hornworm</t>
  </si>
  <si>
    <t>beans, kale (cabbage, Brussels sprouts, etc.)</t>
  </si>
  <si>
    <t>Pepper plants like high humidity, which can be helped along by planting with some kind of dense-leaf or ground-cover companion, like marjoram and basil; they also need direct sunlight, but their fruit can be harmed by it...pepper plants grown together, or with tomatoes, can shelter the fruit from sunlight, and raises the humidity level.</t>
  </si>
  <si>
    <t>Potato</t>
  </si>
  <si>
    <t>Solanum tuberosum</t>
  </si>
  <si>
    <t>Horseradish</t>
  </si>
  <si>
    <t>Atriplex, carrot, cucumber, onion, raspberries, squash, sunflower, tomato</t>
  </si>
  <si>
    <t>Horseradish increases the disease resistance of potatoes</t>
  </si>
  <si>
    <t>Parsnip</t>
  </si>
  <si>
    <t>Pastinaca Sativa</t>
  </si>
  <si>
    <t>fruit trees</t>
  </si>
  <si>
    <t>a variety of predatory insects</t>
  </si>
  <si>
    <t>The flowers of the parsnip plant left to seed will attract a variety of predatory insects to the garden, they are particularly helpful when left under fruit trees, the predators attacking codling moth and light brown apple moth. The root also contains Myristricin, which is toxic to fruit flies, house flies, red spider mite, pea aphids, a simple blender made extraction of three blended parsnips roots to one litre of water through a food processor (not one for preparing food) and left overnight, strained and use within a few days.</t>
  </si>
  <si>
    <r>
      <t>Pumpkin</t>
    </r>
    <r>
      <rPr>
        <b/>
        <sz val="10"/>
        <rFont val="Arial"/>
        <family val="2"/>
      </rPr>
      <t>and other</t>
    </r>
    <r>
      <rPr>
        <b/>
        <sz val="10"/>
        <color indexed="12"/>
        <rFont val="Arial"/>
        <family val="2"/>
      </rPr>
      <t>Squash</t>
    </r>
  </si>
  <si>
    <t>Curcurbita spp</t>
  </si>
  <si>
    <t>corn, beans</t>
  </si>
  <si>
    <t>Buckwheat, catnip, tansy, radishes</t>
  </si>
  <si>
    <t>Spiders, Ground Beetles</t>
  </si>
  <si>
    <r>
      <t>Radishes can be used as a </t>
    </r>
    <r>
      <rPr>
        <sz val="10"/>
        <color indexed="12"/>
        <rFont val="Arial"/>
        <family val="2"/>
      </rPr>
      <t>trap crop</t>
    </r>
    <r>
      <rPr>
        <sz val="10"/>
        <rFont val="Arial"/>
        <family val="2"/>
      </rPr>
      <t> against flea beetles, Curcurbita can be used in the </t>
    </r>
    <r>
      <rPr>
        <sz val="10"/>
        <color indexed="12"/>
        <rFont val="Arial"/>
        <family val="2"/>
      </rPr>
      <t>three sisters</t>
    </r>
    <r>
      <rPr>
        <sz val="10"/>
        <rFont val="Arial"/>
        <family val="2"/>
      </rPr>
      <t>technique</t>
    </r>
  </si>
  <si>
    <t>Radish</t>
  </si>
  <si>
    <t>Rafanus Sativus</t>
  </si>
  <si>
    <r>
      <t>squash</t>
    </r>
    <r>
      <rPr>
        <sz val="10"/>
        <rFont val="Arial"/>
        <family val="2"/>
      </rPr>
      <t>,</t>
    </r>
    <r>
      <rPr>
        <sz val="10"/>
        <color indexed="12"/>
        <rFont val="Arial"/>
        <family val="2"/>
      </rPr>
      <t>eggplant</t>
    </r>
    <r>
      <rPr>
        <sz val="10"/>
        <rFont val="Arial"/>
        <family val="2"/>
      </rPr>
      <t>,</t>
    </r>
    <r>
      <rPr>
        <sz val="10"/>
        <color indexed="12"/>
        <rFont val="Arial"/>
        <family val="2"/>
      </rPr>
      <t>cucumber</t>
    </r>
    <r>
      <rPr>
        <sz val="10"/>
        <rFont val="Arial"/>
        <family val="2"/>
      </rPr>
      <t>,</t>
    </r>
    <r>
      <rPr>
        <sz val="10"/>
        <color indexed="12"/>
        <rFont val="Arial"/>
        <family val="2"/>
      </rPr>
      <t>[2]lettuce</t>
    </r>
  </si>
  <si>
    <r>
      <t>flea beetles</t>
    </r>
    <r>
      <rPr>
        <sz val="10"/>
        <rFont val="Arial"/>
        <family val="2"/>
      </rPr>
      <t>,</t>
    </r>
    <r>
      <rPr>
        <sz val="10"/>
        <color indexed="12"/>
        <rFont val="Arial"/>
        <family val="2"/>
      </rPr>
      <t>cucumber beetles</t>
    </r>
  </si>
  <si>
    <t>Radishes can be used as a trap crop against flea beetles</t>
  </si>
  <si>
    <t>Spinacia oleracea</t>
  </si>
  <si>
    <t>Peas, Beans</t>
  </si>
  <si>
    <t>The peas and beans provide natural shade for the spinach</t>
  </si>
  <si>
    <t>Solanum lycopersicum</t>
  </si>
  <si>
    <t>roses, peppers, asparagus</t>
  </si>
  <si>
    <t>basil,[3] oregano, parsley, carrots, marigold, Alliums, celery, Geraniums, Petunias, Nasturtium, Borage, any type of onion or chives</t>
  </si>
  <si>
    <t>asparagus beetle</t>
  </si>
  <si>
    <t>Black walnut, corn, fennel, peas, dill, potatoes, beetroot, brassicas (kohlrabi, cabbage, etc.), rosemary</t>
  </si>
  <si>
    <r>
      <t>Black walnuts</t>
    </r>
    <r>
      <rPr>
        <sz val="10"/>
        <rFont val="Arial"/>
        <family val="2"/>
      </rPr>
      <t> inhibit tomato growth, in fact they are negative </t>
    </r>
    <r>
      <rPr>
        <sz val="10"/>
        <color indexed="12"/>
        <rFont val="Arial"/>
        <family val="2"/>
      </rPr>
      <t>allelopathic</t>
    </r>
    <r>
      <rPr>
        <sz val="10"/>
        <rFont val="Arial"/>
        <family val="2"/>
      </rPr>
      <t> to all other </t>
    </r>
    <r>
      <rPr>
        <sz val="10"/>
        <color indexed="12"/>
        <rFont val="Arial"/>
        <family val="2"/>
      </rPr>
      <t>nightshade</t>
    </r>
    <r>
      <rPr>
        <sz val="10"/>
        <rFont val="Arial"/>
        <family val="2"/>
      </rPr>
      <t> plants (chili pepper, potato, tobacco, petunia) as well, because it produces a chemical called </t>
    </r>
    <r>
      <rPr>
        <sz val="10"/>
        <color indexed="12"/>
        <rFont val="Arial"/>
        <family val="2"/>
      </rPr>
      <t>juglone</t>
    </r>
    <r>
      <rPr>
        <sz val="10"/>
        <rFont val="Arial"/>
        <family val="2"/>
      </rPr>
      <t>. Dill attracts tomato hornworm.
Growing tomatoes with Basil does not appear to enhance tomato flavour but studies have shown that growing them around 10 inches apart can increase the yield of tomatoes by about 20%.</t>
    </r>
    <r>
      <rPr>
        <sz val="10"/>
        <color indexed="12"/>
        <rFont val="Arial"/>
        <family val="2"/>
      </rPr>
      <t>[3]</t>
    </r>
  </si>
  <si>
    <t>[edit]Herbs</t>
  </si>
  <si>
    <t>Herbs</t>
  </si>
  <si>
    <t>Repels / Distracts</t>
  </si>
  <si>
    <t>Ocimum basilicum</t>
  </si>
  <si>
    <t>tomato,[3] peppers, oregano, asparagus, petunias</t>
  </si>
  <si>
    <t>chamomile, anise</t>
  </si>
  <si>
    <t>butterflies</t>
  </si>
  <si>
    <t>asparagus beetle, mosquitoes, thrips and flies</t>
  </si>
  <si>
    <t>common rue</t>
  </si>
  <si>
    <t>is said to make tomatoes taste better, chamomile and anise are supposed to increase the essential oils in many herbs like basil</t>
  </si>
  <si>
    <t>Borage</t>
  </si>
  <si>
    <t>Borago officinalis</t>
  </si>
  <si>
    <t>Almost everything, especially strawberry, cucurbits (cucumber, gourds), tomatoes and cabbage</t>
  </si>
  <si>
    <t>Predatory insects, honeybees</t>
  </si>
  <si>
    <t>many pests</t>
  </si>
  <si>
    <t>Predict a square meter for its adult size. Borage is the magic bullet of companion plants[citation needed]</t>
  </si>
  <si>
    <t>Caraway</t>
  </si>
  <si>
    <t>Carum carvi</t>
  </si>
  <si>
    <t>Parasitic wasps, parasitic flies</t>
  </si>
  <si>
    <t>Chamomile</t>
  </si>
  <si>
    <t>Matricaria recutita</t>
  </si>
  <si>
    <t>Basil, Wheat, Onion, Cabbage, Cucumber</t>
  </si>
  <si>
    <t>Hoverflies, wasps</t>
  </si>
  <si>
    <t>Growing near herbs will increase their oil production.</t>
  </si>
  <si>
    <t>Chervil</t>
  </si>
  <si>
    <t>Anthriscus cerefolium</t>
  </si>
  <si>
    <t>Radish, lettuce, broccoli</t>
  </si>
  <si>
    <t>aphids</t>
  </si>
  <si>
    <t>loves shade, fortunately it grows well with shade-tolerant food plants; will make radishes grown near it taste spicier</t>
  </si>
  <si>
    <t>Cilantro / Coriander</t>
  </si>
  <si>
    <t>Coriandrum sativum</t>
  </si>
  <si>
    <t>beans, peas</t>
  </si>
  <si>
    <t>tachinid fly</t>
  </si>
  <si>
    <t>aphids, spider mites, white flies and potato beetle</t>
  </si>
  <si>
    <t>Allium schoenoprasum</t>
  </si>
  <si>
    <t>Apples, carrots, tomatoes, brassica (broccoli, cabbage, mustard, etc.), many others</t>
  </si>
  <si>
    <t>cabbage worms, carrot fly, aphids</t>
  </si>
  <si>
    <t>Same companion traits as all alliums (onions, garlic, shallots, leeks, etc.)said to prevent apple scab after 3 years planting at base of apple trees</t>
  </si>
  <si>
    <t>Dill</t>
  </si>
  <si>
    <t>Anethum graveolens</t>
  </si>
  <si>
    <t>Cabbages, Corn, Lettuce, Onions, Cucumbers</t>
  </si>
  <si>
    <t>Tiger Swallowtail butterflies/caterpillars, Hoverflies, Wasps, Tomato Hornworm, honeybees, Ichneumonid Wasps</t>
  </si>
  <si>
    <t>Aphids, spider mites, squash bugs, cabbage looper</t>
  </si>
  <si>
    <t>carrots, tomatoes</t>
  </si>
  <si>
    <t>one of the few plants said to grow with fennel</t>
  </si>
  <si>
    <t>Fennel</t>
  </si>
  <si>
    <t>Foeniculum vulgare</t>
  </si>
  <si>
    <r>
      <t>ladybugs, </t>
    </r>
    <r>
      <rPr>
        <sz val="10"/>
        <color indexed="12"/>
        <rFont val="Arial"/>
        <family val="2"/>
      </rPr>
      <t>syrphid fly</t>
    </r>
    <r>
      <rPr>
        <sz val="10"/>
        <rFont val="Arial"/>
        <family val="2"/>
      </rPr>
      <t>,</t>
    </r>
    <r>
      <rPr>
        <sz val="10"/>
        <color indexed="12"/>
        <rFont val="Arial"/>
        <family val="2"/>
      </rPr>
      <t>tachinid fly</t>
    </r>
  </si>
  <si>
    <t>Almost everything</t>
  </si>
  <si>
    <t>Fennel is allelopathic to most garden plants, inhibiting growth, causing to bolt, or actually killing many plants</t>
  </si>
  <si>
    <t>Allium sativum</t>
  </si>
  <si>
    <t>Apple trees, Pear trees, Roses, Cucumbers, Lettuce, Celery</t>
  </si>
  <si>
    <t>Aphids, cabbage looper, ants, rabbits, cabbage maggot, vampires</t>
  </si>
  <si>
    <t>Beans, cabbages, peas</t>
  </si>
  <si>
    <t>Deters rabbits, same companion traits as all alliums (onions, chives, shallots, leeks, etc.)</t>
  </si>
  <si>
    <t>Hemp</t>
  </si>
  <si>
    <t>Cannabis sativa L. subsp. sativa</t>
  </si>
  <si>
    <t>Brassica (cabbage, brussels sprouts, other kales)</t>
  </si>
  <si>
    <t>Repels many types of beetles which attack cabbages.</t>
  </si>
  <si>
    <t>Hyssop</t>
  </si>
  <si>
    <t>Hyssopus officinalis</t>
  </si>
  <si>
    <t>Cabbage, grapes</t>
  </si>
  <si>
    <t>honeybees, butterflies</t>
  </si>
  <si>
    <t>Cabbage moth larvae,Cabbage Butterflies</t>
  </si>
  <si>
    <t>Stimulates growth of grapes.</t>
  </si>
  <si>
    <t>Lovage</t>
  </si>
  <si>
    <t>Levisticum officinale</t>
  </si>
  <si>
    <t>Almost all plants</t>
  </si>
  <si>
    <t>Ichneumonid Wasps, ground beetles (good)</t>
  </si>
  <si>
    <t>rhubarb</t>
  </si>
  <si>
    <t>Is thought to improve the health of almost all plants, like borage and geraniums, is considered a "magic bullet" of companion planting</t>
  </si>
  <si>
    <t>Origanum vulgare</t>
  </si>
  <si>
    <t>Tomatoes, peppers, many other plants</t>
  </si>
  <si>
    <t>provides ground cover and much-needed humidity for pepper plants if allowed to spread among them</t>
  </si>
  <si>
    <t>Petroselinum Crispum</t>
  </si>
  <si>
    <t>Asparagus, corn/maize, tomatoes</t>
  </si>
  <si>
    <t>Swallowtail Butterflies, wasps, flies</t>
  </si>
  <si>
    <t>Alliums, lettuce</t>
  </si>
  <si>
    <t>Sacrificially attracts insects that predate upon tomatoes</t>
  </si>
  <si>
    <t>Peppermint</t>
  </si>
  <si>
    <t>Mentha piperita</t>
  </si>
  <si>
    <t>Brassica (cabbage, kholrabi, broccoli, and the other kales)</t>
  </si>
  <si>
    <t>cabbage fly, ants, cabbage looper</t>
  </si>
  <si>
    <t>Repels cabbage flies, has same general companion properties as other mints</t>
  </si>
  <si>
    <t>Rosmarinus officinalis</t>
  </si>
  <si>
    <t>sage, cabbage, beans, carrots, thyme</t>
  </si>
  <si>
    <t>bean beetle</t>
  </si>
  <si>
    <t>Deters cabbage flies, repels many bean parasites</t>
  </si>
  <si>
    <t>Salvia officinalis</t>
  </si>
  <si>
    <t>rosemary, cabbage, beans, carrots</t>
  </si>
  <si>
    <t>honeybees, cabbage butterfly</t>
  </si>
  <si>
    <t>cabbage flies, carrot fly, black flea beetle, cabbage looper, cabbage maggot</t>
  </si>
  <si>
    <t>Southernwood</t>
  </si>
  <si>
    <t>Artemisia abrotanum</t>
  </si>
  <si>
    <t>Fruit trees</t>
  </si>
  <si>
    <t>Controls cabbage moths and malaria mosquitoes.</t>
  </si>
  <si>
    <t>Spearmint</t>
  </si>
  <si>
    <t>Mentha spicata</t>
  </si>
  <si>
    <t>ants, aphids</t>
  </si>
  <si>
    <t>Controls ants and aphids, has same general companion properties as other mints.</t>
  </si>
  <si>
    <t>Summer Savoury</t>
  </si>
  <si>
    <t>Satureja hortensis</t>
  </si>
  <si>
    <t>Green beans, onions,</t>
  </si>
  <si>
    <t>also delays germination of certain foul herbs</t>
  </si>
  <si>
    <t>Tansy</t>
  </si>
  <si>
    <t>Tanacetum vulgare</t>
  </si>
  <si>
    <t>beans, cucurbits (cucumbers, squash, etc.), corn, roses</t>
  </si>
  <si>
    <t>honeybees</t>
  </si>
  <si>
    <t>flying insects(Ichneumonid Wasps), Japanese beetles, striped cucumber beetles, squash bugs and ants</t>
  </si>
  <si>
    <t>Is reputed to generally repel insects (except for nectar-eating types). This herb should not be consumed, as it is quite toxic.</t>
  </si>
  <si>
    <t>Tarragon</t>
  </si>
  <si>
    <t>Artemisia dracunculus</t>
  </si>
  <si>
    <t>Everything, but especially eggplant</t>
  </si>
  <si>
    <t>Its scent is disliked by most pests, and this plant is also thought to have Nurse Plant properties, enhancing the growth and flavor of crops grown with it.</t>
  </si>
  <si>
    <t>Cabbage and broccoli</t>
  </si>
  <si>
    <t>Deters white fly</t>
  </si>
  <si>
    <t>[edit]Flowers</t>
  </si>
  <si>
    <t>Flowers</t>
  </si>
  <si>
    <t>Common Name</t>
  </si>
  <si>
    <t>Latin Name</t>
  </si>
  <si>
    <t>Geraniums</t>
  </si>
  <si>
    <t>Pelargoniumspp.</t>
  </si>
  <si>
    <t>Roses, corn, peppers, grapes</t>
  </si>
  <si>
    <t>leafhoppers, Japanese beetles</t>
  </si>
  <si>
    <t>Tomatoes, Tobacco, Eggplants and other nightshades</t>
  </si>
  <si>
    <r>
      <t>A </t>
    </r>
    <r>
      <rPr>
        <sz val="10"/>
        <color indexed="12"/>
        <rFont val="Arial"/>
        <family val="2"/>
      </rPr>
      <t>trap crop</t>
    </r>
    <r>
      <rPr>
        <sz val="10"/>
        <rFont val="Arial"/>
        <family val="2"/>
      </rPr>
      <t>, attracting pests away from </t>
    </r>
    <r>
      <rPr>
        <sz val="10"/>
        <color indexed="12"/>
        <rFont val="Arial"/>
        <family val="2"/>
      </rPr>
      <t>roses</t>
    </r>
    <r>
      <rPr>
        <sz val="10"/>
        <rFont val="Arial"/>
        <family val="2"/>
      </rPr>
      <t> and grape vines, distracts beet leafhoppers, carrier of the curly top virus, keep away from </t>
    </r>
    <r>
      <rPr>
        <sz val="10"/>
        <color indexed="12"/>
        <rFont val="Arial"/>
        <family val="2"/>
      </rPr>
      <t>Solanaceous</t>
    </r>
    <r>
      <rPr>
        <sz val="10"/>
        <rFont val="Arial"/>
        <family val="2"/>
      </rPr>
      <t>plants like eggplant, and tobacco</t>
    </r>
  </si>
  <si>
    <t>Lupin</t>
  </si>
  <si>
    <t>Lupinus</t>
  </si>
  <si>
    <t>Cucurbits, brassica, lettuce, rosemary, dill, strawberry</t>
  </si>
  <si>
    <t>summer savory</t>
  </si>
  <si>
    <t>Honeybees</t>
  </si>
  <si>
    <t>tomatoes and other solanaceae</t>
  </si>
  <si>
    <t>This wildflower is a legume, hosting bacteria that fixes nitrogen in the soil, fertilizing it for neighboring plants</t>
  </si>
  <si>
    <t>Marigold</t>
  </si>
  <si>
    <t>AsteraceaeCalendulaTagetes</t>
  </si>
  <si>
    <t>most plants, especially tomatoes and peppers, cucurbits (cucumbers, gourds, squash), brassicas (broccoli, kale, cabbage)</t>
  </si>
  <si>
    <t>snails</t>
  </si>
  <si>
    <t>nematodes,beet leaf hoppers, other pests</t>
  </si>
  <si>
    <r>
      <t>Marigolds are a wonder-drug of the companion plant world, invoking the saying "plant them everywhere in your garden". French marigolds produce a pesticidal chemical from their roots, so strong it lasts years after they are gone. Mexican marigolds do the same, but are so strong they will inhibit the growth of some more tender herbs. Certain Varieties of marigolds (</t>
    </r>
    <r>
      <rPr>
        <sz val="10"/>
        <color indexed="12"/>
        <rFont val="Arial"/>
        <family val="2"/>
      </rPr>
      <t>Tagetes</t>
    </r>
    <r>
      <rPr>
        <sz val="10"/>
        <rFont val="Arial"/>
        <family val="2"/>
      </rPr>
      <t>) can help manage eelworms (</t>
    </r>
    <r>
      <rPr>
        <sz val="10"/>
        <color indexed="12"/>
        <rFont val="Arial"/>
        <family val="2"/>
      </rPr>
      <t>Root-knot nematode</t>
    </r>
    <r>
      <rPr>
        <sz val="10"/>
        <rFont val="Arial"/>
        <family val="2"/>
      </rPr>
      <t>) when planted the year before </t>
    </r>
    <r>
      <rPr>
        <sz val="10"/>
        <color indexed="12"/>
        <rFont val="Arial"/>
        <family val="2"/>
      </rPr>
      <t>[1]</t>
    </r>
    <r>
      <rPr>
        <sz val="10"/>
        <rFont val="Arial"/>
        <family val="2"/>
      </rPr>
      <t>.
Tagetes has also been found effective against perennial weeds such as Ranunculus ficaria (Celandine), Aegopodium podagraria (Ground elder), Glechoma hederacea (Ground ivy), Agropyron repens (Couch grass), Convolvulus arvensis (Field bindweed), Equisetum arvense (Field/Common Horsetail) and other 'starchy' weeds.[</t>
    </r>
    <r>
      <rPr>
        <sz val="10"/>
        <color indexed="12"/>
        <rFont val="Arial"/>
        <family val="2"/>
      </rPr>
      <t>citation needed</t>
    </r>
    <r>
      <rPr>
        <sz val="10"/>
        <rFont val="Arial"/>
        <family val="2"/>
      </rPr>
      <t>]</t>
    </r>
  </si>
  <si>
    <t>Petunia</t>
  </si>
  <si>
    <t>Petunia x hybrida</t>
  </si>
  <si>
    <t>cucurbits (squash, pumpkins, cucumbers), asparagus</t>
  </si>
  <si>
    <t>leafhoppers, Japanese beetles, aphids, asparagus beetle</t>
  </si>
  <si>
    <t>Is a trap crop almost identical to geraniums in function</t>
  </si>
  <si>
    <t>Nasturtium</t>
  </si>
  <si>
    <t>Tropaeolum majus</t>
  </si>
  <si>
    <t>Many plants, especially cucurbits (melons, cucumbers, gourds), beans, tomatoes, apple trees, brassicas (broccoli, cabbage, etc.), radish[citation needed]</t>
  </si>
  <si>
    <t>predatory insects</t>
  </si>
  <si>
    <t>aphids, cabbage looper, squash bug, white fly, cucumber beetles</t>
  </si>
  <si>
    <t>radish[citation needed], cauliflower</t>
  </si>
  <si>
    <t>Both work as trap crops for aphids, is among the best at attracting predatory insects[citation needed]</t>
  </si>
  <si>
    <t>Helianthus annuus</t>
  </si>
  <si>
    <t>corn, tomatoes</t>
  </si>
  <si>
    <t>Was grown as a companion for corn(maize) before modern Europeans arrived in the Americas, supposedly increases their production, ants herd aphids onto sunflowers, keeping them off neighboring plants</t>
  </si>
  <si>
    <t>cucurbits (cucumbers, squash, etc.), raspberries and relatives, roses, corn</t>
  </si>
  <si>
    <t>sugar ants, Japanese beetles, cucumber beetles, squash bugs, mice</t>
  </si>
  <si>
    <t>Toxic to many animals, don't plant it where livestock browse</t>
  </si>
  <si>
    <t>Yarrow</t>
  </si>
  <si>
    <t>Achillea millefolium</t>
  </si>
  <si>
    <t>many plants</t>
  </si>
  <si>
    <t>predatory wasps, ladybugs, hoverflies,damselbugs</t>
  </si>
  <si>
    <t>May increase the essential oil production of some herbs. Also improves soil quality, use the leaves to enrich compost, or as mulch.</t>
  </si>
  <si>
    <t>Zinnia</t>
  </si>
  <si>
    <t>beans, tomatoes, peppers</t>
  </si>
  <si>
    <t>whiteflies</t>
  </si>
  <si>
    <t>Attracts hummingbirds that eat whitflies, attracts pollinators</t>
  </si>
  <si>
    <t>[edit]Other</t>
  </si>
  <si>
    <t>Other</t>
  </si>
  <si>
    <t>Alfalfa</t>
  </si>
  <si>
    <t>Medicago sativa</t>
  </si>
  <si>
    <t>Cotton</t>
  </si>
  <si>
    <t>assassin bug, big-eyed bug,Ladybug, parasitic wasps</t>
  </si>
  <si>
    <t>Lygus bugs</t>
  </si>
  <si>
    <t>Used by farmers to reduce cotton pests, a good crop to improve soil; fixes nitrogen like beans do. Also breaks up hardpan and other tough soil.</t>
  </si>
  <si>
    <t>[edit]Trees</t>
  </si>
  <si>
    <t>[edit]Apple</t>
  </si>
  <si>
    <t>APPLE TREES</t>
  </si>
  <si>
    <t>Apple</t>
  </si>
  <si>
    <t>Malus domestica</t>
  </si>
  <si>
    <r>
      <t>Clover</t>
    </r>
    <r>
      <rPr>
        <sz val="10"/>
        <rFont val="Arial"/>
        <family val="2"/>
      </rPr>
      <t>, </t>
    </r>
    <r>
      <rPr>
        <sz val="10"/>
        <color indexed="12"/>
        <rFont val="Arial"/>
        <family val="2"/>
      </rPr>
      <t>Chive</t>
    </r>
    <r>
      <rPr>
        <sz val="10"/>
        <rFont val="Arial"/>
        <family val="2"/>
      </rPr>
      <t>, </t>
    </r>
    <r>
      <rPr>
        <sz val="10"/>
        <color indexed="12"/>
        <rFont val="Arial"/>
        <family val="2"/>
      </rPr>
      <t>Garlic</t>
    </r>
    <r>
      <rPr>
        <sz val="10"/>
        <rFont val="Arial"/>
        <family val="2"/>
      </rPr>
      <t>, </t>
    </r>
    <r>
      <rPr>
        <sz val="10"/>
        <color indexed="12"/>
        <rFont val="Arial"/>
        <family val="2"/>
      </rPr>
      <t>Leek</t>
    </r>
    <r>
      <rPr>
        <sz val="10"/>
        <rFont val="Arial"/>
        <family val="2"/>
      </rPr>
      <t>, </t>
    </r>
    <r>
      <rPr>
        <sz val="10"/>
        <color indexed="12"/>
        <rFont val="Arial"/>
        <family val="2"/>
      </rPr>
      <t>Nasturtium</t>
    </r>
    <r>
      <rPr>
        <sz val="10"/>
        <rFont val="Arial"/>
        <family val="2"/>
      </rPr>
      <t>,</t>
    </r>
    <r>
      <rPr>
        <sz val="10"/>
        <color indexed="12"/>
        <rFont val="Arial"/>
        <family val="2"/>
      </rPr>
      <t>Southernwood</t>
    </r>
    <r>
      <rPr>
        <sz val="10"/>
        <rFont val="Arial"/>
        <family val="2"/>
      </rPr>
      <t>, </t>
    </r>
    <r>
      <rPr>
        <sz val="10"/>
        <color indexed="12"/>
        <rFont val="Arial"/>
        <family val="2"/>
      </rPr>
      <t>Daffodils</t>
    </r>
    <r>
      <rPr>
        <sz val="10"/>
        <rFont val="Arial"/>
        <family val="2"/>
      </rPr>
      <t>, </t>
    </r>
    <r>
      <rPr>
        <sz val="10"/>
        <color indexed="12"/>
        <rFont val="Arial"/>
        <family val="2"/>
      </rPr>
      <t>Comfrey</t>
    </r>
  </si>
  <si>
    <r>
      <t>Cedar</t>
    </r>
    <r>
      <rPr>
        <sz val="10"/>
        <rFont val="Arial"/>
        <family val="2"/>
      </rPr>
      <t> because of </t>
    </r>
    <r>
      <rPr>
        <sz val="10"/>
        <color indexed="12"/>
        <rFont val="Arial"/>
        <family val="2"/>
      </rPr>
      <t>apple-cedar rust</t>
    </r>
    <r>
      <rPr>
        <sz val="10"/>
        <rFont val="Arial"/>
        <family val="2"/>
      </rPr>
      <t xml:space="preserve">.
</t>
    </r>
    <r>
      <rPr>
        <sz val="10"/>
        <color indexed="12"/>
        <rFont val="Arial"/>
        <family val="2"/>
      </rPr>
      <t>Walnut</t>
    </r>
    <r>
      <rPr>
        <sz val="10"/>
        <rFont val="Arial"/>
        <family val="2"/>
      </rPr>
      <t> because its roots produce growth inhibitors that apple trees are sensitive to</t>
    </r>
    <r>
      <rPr>
        <sz val="10"/>
        <color indexed="12"/>
        <rFont val="Arial"/>
        <family val="2"/>
      </rPr>
      <t>[4]</t>
    </r>
  </si>
  <si>
    <t>[edit]Apricot</t>
  </si>
  <si>
    <t>APRICOT TREES</t>
  </si>
  <si>
    <t>Apricot</t>
  </si>
  <si>
    <t>Prunus armeniaca</t>
  </si>
  <si>
    <t>A fungus that peppers are prone to can infect apricot trees causing a lot of harm.</t>
  </si>
  <si>
    <t>[edit]Walnut</t>
  </si>
  <si>
    <t>WALNUT TREES</t>
  </si>
  <si>
    <t>Walnut</t>
  </si>
  <si>
    <t>Juglans</t>
  </si>
  <si>
    <t>European Alder(sacrifice plant)</t>
  </si>
  <si>
    <r>
      <t>Black walnut is harmful to the growth of all </t>
    </r>
    <r>
      <rPr>
        <sz val="10"/>
        <color indexed="12"/>
        <rFont val="Arial"/>
        <family val="2"/>
      </rPr>
      <t>nightshade</t>
    </r>
    <r>
      <rPr>
        <sz val="10"/>
        <rFont val="Arial"/>
        <family val="2"/>
      </rPr>
      <t> plants, including </t>
    </r>
    <r>
      <rPr>
        <sz val="10"/>
        <color indexed="12"/>
        <rFont val="Arial"/>
        <family val="2"/>
      </rPr>
      <t>Datura</t>
    </r>
    <r>
      <rPr>
        <sz val="10"/>
        <rFont val="Arial"/>
        <family val="2"/>
      </rPr>
      <t> or Jimson weed, </t>
    </r>
    <r>
      <rPr>
        <sz val="10"/>
        <color indexed="12"/>
        <rFont val="Arial"/>
        <family val="2"/>
      </rPr>
      <t>eggplant</t>
    </r>
    <r>
      <rPr>
        <sz val="10"/>
        <rFont val="Arial"/>
        <family val="2"/>
      </rPr>
      <t>, </t>
    </r>
    <r>
      <rPr>
        <sz val="10"/>
        <color indexed="12"/>
        <rFont val="Arial"/>
        <family val="2"/>
      </rPr>
      <t>mandrake</t>
    </r>
    <r>
      <rPr>
        <sz val="10"/>
        <rFont val="Arial"/>
        <family val="2"/>
      </rPr>
      <t>, </t>
    </r>
    <r>
      <rPr>
        <sz val="10"/>
        <color indexed="12"/>
        <rFont val="Arial"/>
        <family val="2"/>
      </rPr>
      <t>deadly nightshade</t>
    </r>
    <r>
      <rPr>
        <sz val="10"/>
        <rFont val="Arial"/>
        <family val="2"/>
      </rPr>
      <t> or belladonna, </t>
    </r>
    <r>
      <rPr>
        <sz val="10"/>
        <color indexed="12"/>
        <rFont val="Arial"/>
        <family val="2"/>
      </rPr>
      <t>capsicum</t>
    </r>
    <r>
      <rPr>
        <sz val="10"/>
        <rFont val="Arial"/>
        <family val="2"/>
      </rPr>
      <t> (</t>
    </r>
    <r>
      <rPr>
        <sz val="10"/>
        <color indexed="12"/>
        <rFont val="Arial"/>
        <family val="2"/>
      </rPr>
      <t>paprika</t>
    </r>
    <r>
      <rPr>
        <sz val="10"/>
        <rFont val="Arial"/>
        <family val="2"/>
      </rPr>
      <t>, </t>
    </r>
    <r>
      <rPr>
        <sz val="10"/>
        <color indexed="12"/>
        <rFont val="Arial"/>
        <family val="2"/>
      </rPr>
      <t>chile pepper</t>
    </r>
    <r>
      <rPr>
        <sz val="10"/>
        <rFont val="Arial"/>
        <family val="2"/>
      </rPr>
      <t>), </t>
    </r>
    <r>
      <rPr>
        <sz val="10"/>
        <color indexed="12"/>
        <rFont val="Arial"/>
        <family val="2"/>
      </rPr>
      <t>potato</t>
    </r>
    <r>
      <rPr>
        <sz val="10"/>
        <rFont val="Arial"/>
        <family val="2"/>
      </rPr>
      <t>, </t>
    </r>
    <r>
      <rPr>
        <sz val="10"/>
        <color indexed="12"/>
        <rFont val="Arial"/>
        <family val="2"/>
      </rPr>
      <t>tomato</t>
    </r>
    <r>
      <rPr>
        <sz val="10"/>
        <rFont val="Arial"/>
        <family val="2"/>
      </rPr>
      <t>, and </t>
    </r>
    <r>
      <rPr>
        <sz val="10"/>
        <color indexed="12"/>
        <rFont val="Arial"/>
        <family val="2"/>
      </rPr>
      <t>petunia</t>
    </r>
    <r>
      <rPr>
        <sz val="10"/>
        <rFont val="Arial"/>
        <family val="2"/>
      </rPr>
      <t>.</t>
    </r>
  </si>
  <si>
    <t>Companions</t>
  </si>
  <si>
    <t>Incompatible</t>
  </si>
  <si>
    <t> </t>
  </si>
  <si>
    <t>Tomato, Parsley, Basil</t>
  </si>
  <si>
    <t>Most Herbs &amp; Vegetabes</t>
  </si>
  <si>
    <t>Aromatic Herbs, Celery, Beets, Onion Family, Chamomile, Spinach, Chard</t>
  </si>
  <si>
    <t>Strawberries, Tomato, Dill</t>
  </si>
  <si>
    <t>Peas, Lettuce, Onion, Sage, Tomato</t>
  </si>
  <si>
    <t>Nasturtium, Onion, Cabbage, Tomato</t>
  </si>
  <si>
    <t>Beans, Peas, Sunflower, Raddish</t>
  </si>
  <si>
    <t>Aromatic Herbs, Potato</t>
  </si>
  <si>
    <t>Carrot, Radish, Strawberry, Cucumber</t>
  </si>
  <si>
    <t>Onions</t>
  </si>
  <si>
    <t>Beets, Carrot, Lettuce, Cabbage</t>
  </si>
  <si>
    <t>Beans, Peas</t>
  </si>
  <si>
    <t>Tomato, Asparagus</t>
  </si>
  <si>
    <t>Peas</t>
  </si>
  <si>
    <t>Carrots, Raddish, Turnip, Cucumber, Beans,</t>
  </si>
  <si>
    <t>Onions, Potato</t>
  </si>
  <si>
    <t>Beans, Cabbage, Horseraddish, Marigolds</t>
  </si>
  <si>
    <t>Sunflower, Cucumber, Tomato</t>
  </si>
  <si>
    <t>Raddish</t>
  </si>
  <si>
    <t>Peas, Nasturtium, Lettuce, Cucumber</t>
  </si>
  <si>
    <t>Strawberry, Faba Bean</t>
  </si>
  <si>
    <t>Tomato</t>
  </si>
  <si>
    <t>Onion, Marigold, Asparagus, Carrot, Parsley, Cucumber</t>
  </si>
  <si>
    <t>Cabbage, fennel, Potato</t>
  </si>
  <si>
    <t>Turnip</t>
  </si>
  <si>
    <t>Pea</t>
  </si>
  <si>
    <t>How to use this tool:</t>
  </si>
  <si>
    <t>To find a good companion for a single vegetable, click on the yellow drop down and select it.</t>
  </si>
  <si>
    <t>To find a good companion to go between or next to two vegetables, click on the green and yellow drop downs to select them.</t>
  </si>
  <si>
    <t>Single</t>
  </si>
  <si>
    <t>Combinations</t>
  </si>
  <si>
    <t>Beans, Pole</t>
  </si>
  <si>
    <t>Bad</t>
  </si>
  <si>
    <t>Good</t>
  </si>
  <si>
    <t>Better</t>
  </si>
  <si>
    <t>Best</t>
  </si>
  <si>
    <t>Beet</t>
  </si>
  <si>
    <t>Beans, Bush</t>
  </si>
  <si>
    <t>Cabbage family</t>
  </si>
  <si>
    <t>Corn</t>
  </si>
  <si>
    <t>Squash, Summer</t>
  </si>
  <si>
    <t>Squash, Winter</t>
  </si>
  <si>
    <t>Sample garden</t>
  </si>
</sst>
</file>

<file path=xl/styles.xml><?xml version="1.0" encoding="utf-8"?>
<styleSheet xmlns="http://schemas.openxmlformats.org/spreadsheetml/2006/main">
  <numFmts count="4">
    <numFmt numFmtId="164" formatCode="GENERAL"/>
    <numFmt numFmtId="165" formatCode="@"/>
    <numFmt numFmtId="166" formatCode="M/D;@"/>
    <numFmt numFmtId="167" formatCode="D\-MMM"/>
  </numFmts>
  <fonts count="13">
    <font>
      <sz val="10"/>
      <name val="Arial"/>
      <family val="2"/>
    </font>
    <font>
      <b/>
      <sz val="10"/>
      <name val="Arial"/>
      <family val="2"/>
    </font>
    <font>
      <sz val="12"/>
      <name val="Arial"/>
      <family val="2"/>
    </font>
    <font>
      <b/>
      <sz val="12"/>
      <name val="Arial"/>
      <family val="2"/>
    </font>
    <font>
      <b/>
      <sz val="10"/>
      <color indexed="10"/>
      <name val="Arial"/>
      <family val="2"/>
    </font>
    <font>
      <sz val="10"/>
      <color indexed="12"/>
      <name val="Arial"/>
      <family val="2"/>
    </font>
    <font>
      <i/>
      <sz val="10"/>
      <name val="Arial"/>
      <family val="2"/>
    </font>
    <font>
      <b/>
      <sz val="10"/>
      <color indexed="12"/>
      <name val="Arial"/>
      <family val="2"/>
    </font>
    <font>
      <b/>
      <sz val="16"/>
      <color indexed="12"/>
      <name val="Arial"/>
      <family val="2"/>
    </font>
    <font>
      <b/>
      <sz val="12"/>
      <color indexed="12"/>
      <name val="Arial"/>
      <family val="2"/>
    </font>
    <font>
      <b/>
      <u val="single"/>
      <sz val="10"/>
      <name val="Arial"/>
      <family val="2"/>
    </font>
    <font>
      <sz val="24"/>
      <name val="Arial"/>
      <family val="2"/>
    </font>
    <font>
      <sz val="18"/>
      <name val="Arial"/>
      <family val="2"/>
    </font>
  </fonts>
  <fills count="17">
    <fill>
      <patternFill/>
    </fill>
    <fill>
      <patternFill patternType="gray125"/>
    </fill>
    <fill>
      <patternFill patternType="solid">
        <fgColor indexed="9"/>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49"/>
        <bgColor indexed="64"/>
      </patternFill>
    </fill>
    <fill>
      <patternFill patternType="solid">
        <fgColor indexed="29"/>
        <bgColor indexed="64"/>
      </patternFill>
    </fill>
    <fill>
      <patternFill patternType="solid">
        <fgColor indexed="55"/>
        <bgColor indexed="64"/>
      </patternFill>
    </fill>
    <fill>
      <patternFill patternType="solid">
        <fgColor indexed="15"/>
        <bgColor indexed="64"/>
      </patternFill>
    </fill>
    <fill>
      <patternFill patternType="solid">
        <fgColor indexed="13"/>
        <bgColor indexed="64"/>
      </patternFill>
    </fill>
    <fill>
      <patternFill patternType="solid">
        <fgColor indexed="23"/>
        <bgColor indexed="64"/>
      </patternFill>
    </fill>
    <fill>
      <patternFill patternType="solid">
        <fgColor indexed="42"/>
        <bgColor indexed="64"/>
      </patternFill>
    </fill>
    <fill>
      <patternFill patternType="solid">
        <fgColor indexed="44"/>
        <bgColor indexed="64"/>
      </patternFill>
    </fill>
    <fill>
      <patternFill patternType="solid">
        <fgColor indexed="35"/>
        <bgColor indexed="64"/>
      </patternFill>
    </fill>
    <fill>
      <patternFill patternType="solid">
        <fgColor indexed="24"/>
        <bgColor indexed="64"/>
      </patternFill>
    </fill>
    <fill>
      <patternFill patternType="solid">
        <fgColor indexed="11"/>
        <bgColor indexed="64"/>
      </patternFill>
    </fill>
  </fills>
  <borders count="23">
    <border>
      <left/>
      <right/>
      <top/>
      <bottom/>
      <diagonal/>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style="thin">
        <color indexed="8"/>
      </left>
      <right style="thin">
        <color indexed="8"/>
      </right>
      <top>
        <color indexed="63"/>
      </top>
      <bottom>
        <color indexed="63"/>
      </bottom>
    </border>
    <border>
      <left style="hair">
        <color indexed="8"/>
      </left>
      <right style="hair">
        <color indexed="8"/>
      </right>
      <top style="hair">
        <color indexed="8"/>
      </top>
      <bottom style="hair">
        <color indexed="8"/>
      </bottom>
    </border>
    <border>
      <left style="medium">
        <color indexed="8"/>
      </left>
      <right style="medium">
        <color indexed="8"/>
      </right>
      <top style="medium">
        <color indexed="8"/>
      </top>
      <bottom style="medium">
        <color indexed="8"/>
      </bottom>
    </border>
    <border>
      <left>
        <color indexed="63"/>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medium">
        <color indexed="8"/>
      </left>
      <right>
        <color indexed="63"/>
      </right>
      <top style="medium">
        <color indexed="8"/>
      </top>
      <bottom style="medium">
        <color indexed="8"/>
      </bottom>
    </border>
    <border>
      <left style="thin">
        <color indexed="8"/>
      </left>
      <right style="thin">
        <color indexed="8"/>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style="thin">
        <color indexed="8"/>
      </right>
      <top>
        <color indexed="63"/>
      </top>
      <bottom>
        <color indexed="63"/>
      </bottom>
    </border>
    <border>
      <left>
        <color indexed="63"/>
      </left>
      <right style="thin">
        <color indexed="8"/>
      </right>
      <top>
        <color indexed="63"/>
      </top>
      <bottom>
        <color indexed="63"/>
      </bottom>
    </border>
    <border>
      <left style="thin">
        <color indexed="8"/>
      </left>
      <right style="medium">
        <color indexed="8"/>
      </right>
      <top>
        <color indexed="63"/>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style="thin">
        <color indexed="8"/>
      </left>
      <right style="medium">
        <color indexed="8"/>
      </right>
      <top>
        <color indexed="63"/>
      </top>
      <bottom style="medium">
        <color indexed="8"/>
      </bottom>
    </border>
    <border>
      <left style="medium">
        <color indexed="8"/>
      </left>
      <right>
        <color indexed="63"/>
      </right>
      <top>
        <color indexed="63"/>
      </top>
      <bottom style="medium">
        <color indexed="8"/>
      </bottom>
    </border>
    <border>
      <left style="thin">
        <color indexed="8"/>
      </left>
      <right style="thin">
        <color indexed="8"/>
      </right>
      <top>
        <color indexed="63"/>
      </top>
      <bottom style="medium">
        <color indexed="8"/>
      </bottom>
    </border>
    <border>
      <left>
        <color indexed="63"/>
      </left>
      <right style="medium">
        <color indexed="8"/>
      </right>
      <top>
        <color indexed="63"/>
      </top>
      <bottom style="medium">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24">
    <xf numFmtId="164" fontId="0" fillId="0" borderId="0" xfId="0" applyAlignment="1">
      <alignment/>
    </xf>
    <xf numFmtId="164" fontId="0" fillId="0" borderId="0" xfId="0" applyFont="1" applyAlignment="1">
      <alignment/>
    </xf>
    <xf numFmtId="164" fontId="0" fillId="0" borderId="0" xfId="0" applyAlignment="1">
      <alignment horizontal="center"/>
    </xf>
    <xf numFmtId="165" fontId="0" fillId="0" borderId="0" xfId="0" applyNumberFormat="1" applyAlignment="1">
      <alignment horizontal="center"/>
    </xf>
    <xf numFmtId="164" fontId="0" fillId="0" borderId="0" xfId="0" applyAlignment="1">
      <alignment horizontal="right"/>
    </xf>
    <xf numFmtId="164" fontId="1" fillId="0" borderId="1" xfId="0" applyFont="1" applyBorder="1" applyAlignment="1">
      <alignment/>
    </xf>
    <xf numFmtId="164" fontId="1" fillId="0" borderId="1" xfId="0" applyFont="1" applyBorder="1" applyAlignment="1">
      <alignment horizontal="center"/>
    </xf>
    <xf numFmtId="165" fontId="1" fillId="0" borderId="1" xfId="0" applyNumberFormat="1" applyFont="1" applyBorder="1" applyAlignment="1">
      <alignment horizontal="center"/>
    </xf>
    <xf numFmtId="164" fontId="1" fillId="0" borderId="1" xfId="0" applyFont="1" applyBorder="1" applyAlignment="1">
      <alignment horizontal="center" wrapText="1"/>
    </xf>
    <xf numFmtId="164" fontId="0" fillId="0" borderId="1" xfId="0" applyFont="1" applyBorder="1" applyAlignment="1">
      <alignment/>
    </xf>
    <xf numFmtId="164" fontId="1" fillId="0" borderId="1" xfId="0" applyFont="1" applyBorder="1" applyAlignment="1">
      <alignment horizontal="right"/>
    </xf>
    <xf numFmtId="164" fontId="0" fillId="2" borderId="1" xfId="0" applyFont="1" applyFill="1" applyBorder="1" applyAlignment="1">
      <alignment/>
    </xf>
    <xf numFmtId="164" fontId="0" fillId="0" borderId="1" xfId="0" applyFont="1" applyBorder="1" applyAlignment="1">
      <alignment horizontal="center"/>
    </xf>
    <xf numFmtId="165" fontId="0" fillId="0" borderId="1" xfId="0" applyNumberFormat="1" applyFont="1" applyBorder="1" applyAlignment="1">
      <alignment horizontal="center"/>
    </xf>
    <xf numFmtId="164" fontId="0" fillId="3" borderId="1" xfId="0" applyFont="1" applyFill="1" applyBorder="1" applyAlignment="1">
      <alignment horizontal="center"/>
    </xf>
    <xf numFmtId="164" fontId="0" fillId="4" borderId="1" xfId="0" applyFont="1" applyFill="1" applyBorder="1" applyAlignment="1">
      <alignment horizontal="center"/>
    </xf>
    <xf numFmtId="164" fontId="0" fillId="0" borderId="1" xfId="0" applyFont="1" applyFill="1" applyBorder="1" applyAlignment="1">
      <alignment horizontal="center"/>
    </xf>
    <xf numFmtId="164" fontId="0" fillId="5" borderId="1" xfId="0" applyFont="1" applyFill="1" applyBorder="1" applyAlignment="1">
      <alignment/>
    </xf>
    <xf numFmtId="164" fontId="0" fillId="5" borderId="1" xfId="0" applyFont="1" applyFill="1" applyBorder="1" applyAlignment="1">
      <alignment horizontal="center"/>
    </xf>
    <xf numFmtId="165" fontId="0" fillId="5" borderId="1" xfId="0" applyNumberFormat="1" applyFont="1" applyFill="1" applyBorder="1" applyAlignment="1">
      <alignment horizontal="center"/>
    </xf>
    <xf numFmtId="164" fontId="0" fillId="0" borderId="1" xfId="0" applyFont="1" applyFill="1" applyBorder="1" applyAlignment="1">
      <alignment/>
    </xf>
    <xf numFmtId="166" fontId="0" fillId="3" borderId="1" xfId="0" applyNumberFormat="1" applyFont="1" applyFill="1" applyBorder="1" applyAlignment="1">
      <alignment horizontal="center"/>
    </xf>
    <xf numFmtId="164" fontId="0" fillId="5" borderId="2" xfId="0" applyFont="1" applyFill="1" applyBorder="1" applyAlignment="1">
      <alignment horizontal="center"/>
    </xf>
    <xf numFmtId="164" fontId="0" fillId="5" borderId="0" xfId="0" applyFont="1" applyFill="1" applyBorder="1" applyAlignment="1">
      <alignment horizontal="center"/>
    </xf>
    <xf numFmtId="164" fontId="0" fillId="6" borderId="1" xfId="0" applyFont="1" applyFill="1" applyBorder="1" applyAlignment="1">
      <alignment/>
    </xf>
    <xf numFmtId="164" fontId="0" fillId="0" borderId="1" xfId="0" applyBorder="1" applyAlignment="1">
      <alignment/>
    </xf>
    <xf numFmtId="164" fontId="0" fillId="0" borderId="1" xfId="0" applyFont="1" applyBorder="1" applyAlignment="1">
      <alignment horizontal="right"/>
    </xf>
    <xf numFmtId="164" fontId="0" fillId="7" borderId="0" xfId="0" applyFont="1" applyFill="1" applyAlignment="1">
      <alignment/>
    </xf>
    <xf numFmtId="164" fontId="0" fillId="7" borderId="0" xfId="0" applyFill="1" applyAlignment="1">
      <alignment horizontal="center"/>
    </xf>
    <xf numFmtId="165" fontId="0" fillId="7" borderId="0" xfId="0" applyNumberFormat="1" applyFill="1" applyAlignment="1">
      <alignment horizontal="center"/>
    </xf>
    <xf numFmtId="164" fontId="0" fillId="7" borderId="0" xfId="0" applyFill="1" applyAlignment="1">
      <alignment/>
    </xf>
    <xf numFmtId="164" fontId="0" fillId="7" borderId="0" xfId="0" applyFill="1" applyAlignment="1">
      <alignment horizontal="right"/>
    </xf>
    <xf numFmtId="164" fontId="0" fillId="8" borderId="1" xfId="0" applyFont="1" applyFill="1" applyBorder="1" applyAlignment="1">
      <alignment/>
    </xf>
    <xf numFmtId="164" fontId="0" fillId="9" borderId="1" xfId="0" applyFont="1" applyFill="1" applyBorder="1" applyAlignment="1">
      <alignment horizontal="center"/>
    </xf>
    <xf numFmtId="164" fontId="0" fillId="10" borderId="1" xfId="0" applyFont="1" applyFill="1" applyBorder="1" applyAlignment="1">
      <alignment horizontal="center"/>
    </xf>
    <xf numFmtId="164" fontId="0" fillId="8" borderId="1" xfId="0" applyFont="1" applyFill="1" applyBorder="1" applyAlignment="1">
      <alignment horizontal="center"/>
    </xf>
    <xf numFmtId="164" fontId="0" fillId="11" borderId="1" xfId="0" applyFont="1" applyFill="1" applyBorder="1" applyAlignment="1">
      <alignment horizontal="center"/>
    </xf>
    <xf numFmtId="164" fontId="0" fillId="5" borderId="0" xfId="0" applyFont="1" applyFill="1" applyAlignment="1">
      <alignment/>
    </xf>
    <xf numFmtId="164" fontId="0" fillId="5" borderId="0" xfId="0" applyFill="1" applyAlignment="1">
      <alignment horizontal="center"/>
    </xf>
    <xf numFmtId="165" fontId="0" fillId="5" borderId="0" xfId="0" applyNumberFormat="1" applyFill="1" applyAlignment="1">
      <alignment horizontal="center"/>
    </xf>
    <xf numFmtId="164" fontId="0" fillId="5" borderId="0" xfId="0" applyFill="1" applyAlignment="1">
      <alignment/>
    </xf>
    <xf numFmtId="164" fontId="0" fillId="5" borderId="0" xfId="0" applyFill="1" applyAlignment="1">
      <alignment horizontal="right"/>
    </xf>
    <xf numFmtId="164" fontId="0" fillId="5" borderId="3" xfId="0" applyFont="1" applyFill="1" applyBorder="1" applyAlignment="1">
      <alignment horizontal="center"/>
    </xf>
    <xf numFmtId="164" fontId="0" fillId="3" borderId="3" xfId="0" applyFont="1" applyFill="1" applyBorder="1" applyAlignment="1">
      <alignment horizontal="center"/>
    </xf>
    <xf numFmtId="164" fontId="0" fillId="12" borderId="1" xfId="0" applyFont="1" applyFill="1" applyBorder="1" applyAlignment="1">
      <alignment horizontal="center"/>
    </xf>
    <xf numFmtId="164" fontId="0" fillId="0" borderId="3" xfId="0" applyFont="1" applyBorder="1" applyAlignment="1">
      <alignment/>
    </xf>
    <xf numFmtId="164" fontId="0" fillId="13" borderId="1" xfId="0" applyFont="1" applyFill="1" applyBorder="1" applyAlignment="1">
      <alignment horizontal="center"/>
    </xf>
    <xf numFmtId="164" fontId="0" fillId="14" borderId="1" xfId="0" applyFont="1" applyFill="1" applyBorder="1" applyAlignment="1">
      <alignment/>
    </xf>
    <xf numFmtId="164" fontId="0" fillId="6" borderId="1" xfId="0" applyFont="1" applyFill="1" applyBorder="1" applyAlignment="1">
      <alignment horizontal="center"/>
    </xf>
    <xf numFmtId="164" fontId="0" fillId="5" borderId="1" xfId="0" applyFont="1" applyFill="1" applyBorder="1" applyAlignment="1">
      <alignment horizontal="right"/>
    </xf>
    <xf numFmtId="164" fontId="0" fillId="3" borderId="4" xfId="0" applyFont="1" applyFill="1" applyBorder="1" applyAlignment="1">
      <alignment horizontal="center"/>
    </xf>
    <xf numFmtId="167" fontId="0" fillId="3" borderId="1" xfId="0" applyNumberFormat="1" applyFont="1" applyFill="1" applyBorder="1" applyAlignment="1">
      <alignment horizontal="center"/>
    </xf>
    <xf numFmtId="165" fontId="0" fillId="0" borderId="1" xfId="0" applyNumberFormat="1" applyFont="1" applyFill="1" applyBorder="1" applyAlignment="1">
      <alignment horizontal="center"/>
    </xf>
    <xf numFmtId="164" fontId="0" fillId="0" borderId="1" xfId="0" applyFont="1" applyFill="1" applyBorder="1" applyAlignment="1">
      <alignment horizontal="right"/>
    </xf>
    <xf numFmtId="167" fontId="0" fillId="12" borderId="1" xfId="0" applyNumberFormat="1" applyFont="1" applyFill="1" applyBorder="1" applyAlignment="1">
      <alignment horizontal="right"/>
    </xf>
    <xf numFmtId="167" fontId="0" fillId="0" borderId="1" xfId="0" applyNumberFormat="1" applyFont="1" applyFill="1" applyBorder="1" applyAlignment="1">
      <alignment horizontal="right"/>
    </xf>
    <xf numFmtId="164" fontId="0" fillId="0" borderId="0" xfId="0" applyFill="1" applyAlignment="1">
      <alignment/>
    </xf>
    <xf numFmtId="167" fontId="0" fillId="12" borderId="1" xfId="0" applyNumberFormat="1" applyFont="1" applyFill="1" applyBorder="1" applyAlignment="1">
      <alignment horizontal="center"/>
    </xf>
    <xf numFmtId="167" fontId="0" fillId="0" borderId="1" xfId="0" applyNumberFormat="1" applyFont="1" applyBorder="1" applyAlignment="1">
      <alignment horizontal="right"/>
    </xf>
    <xf numFmtId="164" fontId="0" fillId="0" borderId="1" xfId="0" applyFill="1" applyBorder="1" applyAlignment="1">
      <alignment horizontal="center"/>
    </xf>
    <xf numFmtId="164" fontId="1" fillId="0" borderId="0" xfId="0" applyFont="1" applyAlignment="1">
      <alignment/>
    </xf>
    <xf numFmtId="164" fontId="0" fillId="15" borderId="1" xfId="0" applyFont="1" applyFill="1" applyBorder="1" applyAlignment="1">
      <alignment horizontal="center"/>
    </xf>
    <xf numFmtId="164" fontId="0" fillId="0" borderId="0" xfId="0" applyFont="1" applyAlignment="1">
      <alignment horizontal="center"/>
    </xf>
    <xf numFmtId="165" fontId="0" fillId="0" borderId="1" xfId="0" applyNumberFormat="1" applyBorder="1" applyAlignment="1">
      <alignment horizontal="center"/>
    </xf>
    <xf numFmtId="164" fontId="0" fillId="0" borderId="1" xfId="0" applyBorder="1" applyAlignment="1">
      <alignment horizontal="right"/>
    </xf>
    <xf numFmtId="164" fontId="0" fillId="8" borderId="1" xfId="0" applyFont="1" applyFill="1" applyBorder="1" applyAlignment="1">
      <alignment horizontal="right"/>
    </xf>
    <xf numFmtId="164" fontId="2" fillId="0" borderId="0" xfId="0" applyFont="1" applyFill="1" applyAlignment="1">
      <alignment/>
    </xf>
    <xf numFmtId="164" fontId="3" fillId="0" borderId="5" xfId="0" applyFont="1" applyFill="1" applyBorder="1" applyAlignment="1">
      <alignment/>
    </xf>
    <xf numFmtId="164" fontId="2" fillId="0" borderId="5" xfId="0" applyFont="1" applyFill="1" applyBorder="1" applyAlignment="1">
      <alignment/>
    </xf>
    <xf numFmtId="164" fontId="1" fillId="0" borderId="5" xfId="0" applyFont="1" applyBorder="1" applyAlignment="1">
      <alignment/>
    </xf>
    <xf numFmtId="164" fontId="0" fillId="0" borderId="5" xfId="0" applyFont="1" applyBorder="1" applyAlignment="1">
      <alignment/>
    </xf>
    <xf numFmtId="164" fontId="0" fillId="10" borderId="5" xfId="0" applyFont="1" applyFill="1" applyBorder="1" applyAlignment="1">
      <alignment/>
    </xf>
    <xf numFmtId="164" fontId="4" fillId="0" borderId="0" xfId="0" applyFont="1" applyBorder="1" applyAlignment="1">
      <alignment/>
    </xf>
    <xf numFmtId="164" fontId="0" fillId="0" borderId="0" xfId="0" applyFont="1" applyBorder="1" applyAlignment="1">
      <alignment/>
    </xf>
    <xf numFmtId="164" fontId="0" fillId="9" borderId="5" xfId="0" applyFont="1" applyFill="1" applyBorder="1" applyAlignment="1">
      <alignment/>
    </xf>
    <xf numFmtId="164" fontId="0" fillId="0" borderId="5" xfId="0" applyFont="1" applyFill="1" applyBorder="1" applyAlignment="1">
      <alignment/>
    </xf>
    <xf numFmtId="164" fontId="0" fillId="16" borderId="5" xfId="0" applyFont="1" applyFill="1" applyBorder="1" applyAlignment="1">
      <alignment/>
    </xf>
    <xf numFmtId="164" fontId="1" fillId="0" borderId="0" xfId="0" applyFont="1" applyBorder="1" applyAlignment="1">
      <alignment horizontal="center" wrapText="1"/>
    </xf>
    <xf numFmtId="164" fontId="1" fillId="0" borderId="0" xfId="0" applyFont="1" applyAlignment="1">
      <alignment horizontal="center" wrapText="1"/>
    </xf>
    <xf numFmtId="164" fontId="5" fillId="0" borderId="0" xfId="0" applyFont="1" applyAlignment="1">
      <alignment wrapText="1"/>
    </xf>
    <xf numFmtId="164" fontId="6" fillId="0" borderId="0" xfId="0" applyFont="1" applyAlignment="1">
      <alignment wrapText="1"/>
    </xf>
    <xf numFmtId="164" fontId="5" fillId="0" borderId="0" xfId="0" applyFont="1" applyBorder="1" applyAlignment="1">
      <alignment wrapText="1"/>
    </xf>
    <xf numFmtId="164" fontId="0" fillId="0" borderId="0" xfId="0" applyFont="1" applyBorder="1" applyAlignment="1">
      <alignment wrapText="1"/>
    </xf>
    <xf numFmtId="164" fontId="1" fillId="0" borderId="0" xfId="0" applyFont="1" applyAlignment="1">
      <alignment wrapText="1"/>
    </xf>
    <xf numFmtId="164" fontId="0" fillId="0" borderId="0" xfId="0" applyFont="1" applyAlignment="1">
      <alignment wrapText="1"/>
    </xf>
    <xf numFmtId="164" fontId="7" fillId="0" borderId="0" xfId="0" applyFont="1" applyAlignment="1">
      <alignment wrapText="1"/>
    </xf>
    <xf numFmtId="164" fontId="8" fillId="0" borderId="0" xfId="0" applyFont="1" applyBorder="1" applyAlignment="1">
      <alignment wrapText="1"/>
    </xf>
    <xf numFmtId="164" fontId="6" fillId="0" borderId="0" xfId="0" applyFont="1" applyBorder="1" applyAlignment="1">
      <alignment wrapText="1"/>
    </xf>
    <xf numFmtId="164" fontId="9" fillId="0" borderId="0" xfId="0" applyFont="1" applyBorder="1" applyAlignment="1">
      <alignment wrapText="1"/>
    </xf>
    <xf numFmtId="164" fontId="3" fillId="0" borderId="0" xfId="0" applyFont="1" applyAlignment="1">
      <alignment/>
    </xf>
    <xf numFmtId="164" fontId="10" fillId="0" borderId="0" xfId="0" applyFont="1" applyAlignment="1">
      <alignment wrapText="1"/>
    </xf>
    <xf numFmtId="164" fontId="0" fillId="0" borderId="0" xfId="0" applyFont="1" applyAlignment="1">
      <alignment horizontal="center" vertical="center"/>
    </xf>
    <xf numFmtId="164" fontId="0" fillId="0" borderId="0" xfId="0" applyFont="1" applyAlignment="1">
      <alignment vertical="center"/>
    </xf>
    <xf numFmtId="164" fontId="0" fillId="0" borderId="0" xfId="0" applyFont="1" applyBorder="1" applyAlignment="1">
      <alignment horizontal="left" vertical="top" wrapText="1"/>
    </xf>
    <xf numFmtId="164" fontId="11" fillId="0" borderId="0" xfId="0" applyFont="1" applyBorder="1" applyAlignment="1">
      <alignment horizontal="center"/>
    </xf>
    <xf numFmtId="164" fontId="12" fillId="4" borderId="6" xfId="0" applyFont="1" applyFill="1" applyBorder="1" applyAlignment="1" applyProtection="1">
      <alignment horizontal="center"/>
      <protection locked="0"/>
    </xf>
    <xf numFmtId="164" fontId="12" fillId="12" borderId="6" xfId="0" applyFont="1" applyFill="1" applyBorder="1" applyAlignment="1" applyProtection="1">
      <alignment horizontal="center"/>
      <protection locked="0"/>
    </xf>
    <xf numFmtId="164" fontId="12" fillId="13" borderId="6" xfId="0" applyFont="1" applyFill="1" applyBorder="1" applyAlignment="1" applyProtection="1">
      <alignment horizontal="center"/>
      <protection locked="0"/>
    </xf>
    <xf numFmtId="164" fontId="1" fillId="0" borderId="6" xfId="0" applyFont="1" applyBorder="1" applyAlignment="1">
      <alignment horizontal="center"/>
    </xf>
    <xf numFmtId="164" fontId="1" fillId="0" borderId="7" xfId="0" applyFont="1" applyBorder="1" applyAlignment="1">
      <alignment horizontal="center"/>
    </xf>
    <xf numFmtId="164" fontId="1" fillId="0" borderId="8" xfId="0" applyFont="1" applyBorder="1" applyAlignment="1">
      <alignment horizontal="center"/>
    </xf>
    <xf numFmtId="164" fontId="1" fillId="0" borderId="9" xfId="0" applyFont="1" applyBorder="1" applyAlignment="1">
      <alignment horizontal="center"/>
    </xf>
    <xf numFmtId="164" fontId="1" fillId="0" borderId="10" xfId="0" applyFont="1" applyBorder="1" applyAlignment="1">
      <alignment horizontal="center"/>
    </xf>
    <xf numFmtId="164" fontId="1" fillId="0" borderId="11" xfId="0" applyFont="1" applyBorder="1" applyAlignment="1">
      <alignment horizontal="center"/>
    </xf>
    <xf numFmtId="164" fontId="0" fillId="0" borderId="0" xfId="0" applyNumberFormat="1" applyFill="1" applyAlignment="1" applyProtection="1">
      <alignment textRotation="90"/>
      <protection/>
    </xf>
    <xf numFmtId="164" fontId="0" fillId="0" borderId="0" xfId="0" applyNumberFormat="1" applyFont="1" applyFill="1" applyAlignment="1">
      <alignment textRotation="90"/>
    </xf>
    <xf numFmtId="164" fontId="0" fillId="0" borderId="12" xfId="0" applyFont="1" applyBorder="1" applyAlignment="1">
      <alignment/>
    </xf>
    <xf numFmtId="164" fontId="0" fillId="0" borderId="13" xfId="0" applyFont="1" applyBorder="1" applyAlignment="1">
      <alignment/>
    </xf>
    <xf numFmtId="164" fontId="0" fillId="0" borderId="14" xfId="0" applyFont="1" applyBorder="1" applyAlignment="1">
      <alignment/>
    </xf>
    <xf numFmtId="164" fontId="0" fillId="0" borderId="0" xfId="0" applyNumberFormat="1" applyFont="1" applyFill="1" applyAlignment="1" applyProtection="1">
      <alignment/>
      <protection/>
    </xf>
    <xf numFmtId="164" fontId="0" fillId="0" borderId="15" xfId="0" applyFont="1" applyBorder="1" applyAlignment="1">
      <alignment/>
    </xf>
    <xf numFmtId="164" fontId="0" fillId="0" borderId="4" xfId="0" applyFont="1" applyBorder="1" applyAlignment="1">
      <alignment/>
    </xf>
    <xf numFmtId="164" fontId="0" fillId="0" borderId="16" xfId="0" applyFont="1" applyBorder="1" applyAlignment="1">
      <alignment/>
    </xf>
    <xf numFmtId="164" fontId="0" fillId="0" borderId="0" xfId="0" applyNumberFormat="1" applyFill="1" applyAlignment="1">
      <alignment/>
    </xf>
    <xf numFmtId="164" fontId="0" fillId="0" borderId="17" xfId="0" applyFont="1" applyBorder="1" applyAlignment="1">
      <alignment/>
    </xf>
    <xf numFmtId="164" fontId="0" fillId="0" borderId="18" xfId="0" applyFont="1" applyBorder="1" applyAlignment="1">
      <alignment/>
    </xf>
    <xf numFmtId="164" fontId="0" fillId="0" borderId="19" xfId="0" applyFont="1" applyBorder="1" applyAlignment="1">
      <alignment/>
    </xf>
    <xf numFmtId="164" fontId="0" fillId="0" borderId="20" xfId="0" applyFont="1" applyBorder="1" applyAlignment="1">
      <alignment/>
    </xf>
    <xf numFmtId="164" fontId="0" fillId="0" borderId="21" xfId="0" applyFont="1" applyBorder="1" applyAlignment="1">
      <alignment/>
    </xf>
    <xf numFmtId="164" fontId="0" fillId="0" borderId="22" xfId="0" applyFont="1" applyBorder="1" applyAlignment="1">
      <alignment/>
    </xf>
    <xf numFmtId="164" fontId="0" fillId="0" borderId="0" xfId="0" applyFont="1" applyBorder="1" applyAlignment="1">
      <alignment horizontal="center" vertical="center"/>
    </xf>
    <xf numFmtId="164" fontId="0" fillId="0" borderId="0" xfId="0" applyFont="1" applyBorder="1" applyAlignment="1">
      <alignment vertical="center"/>
    </xf>
    <xf numFmtId="164" fontId="1" fillId="0" borderId="0" xfId="0" applyNumberFormat="1" applyFont="1" applyFill="1" applyAlignment="1">
      <alignment/>
    </xf>
    <xf numFmtId="164" fontId="1" fillId="0" borderId="0" xfId="0" applyFont="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99"/>
      <rgbColor rgb="00993366"/>
      <rgbColor rgb="00FFFFCC"/>
      <rgbColor rgb="00CCFFFF"/>
      <rgbColor rgb="00660066"/>
      <rgbColor rgb="00FF8080"/>
      <rgbColor rgb="000066CC"/>
      <rgbColor rgb="00CCCCFF"/>
      <rgbColor rgb="00000080"/>
      <rgbColor rgb="00FF00FF"/>
      <rgbColor rgb="00FFFF00"/>
      <rgbColor rgb="0023FF23"/>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DEB3D"/>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200025</xdr:colOff>
      <xdr:row>32</xdr:row>
      <xdr:rowOff>57150</xdr:rowOff>
    </xdr:from>
    <xdr:to>
      <xdr:col>3</xdr:col>
      <xdr:colOff>962025</xdr:colOff>
      <xdr:row>50</xdr:row>
      <xdr:rowOff>85725</xdr:rowOff>
    </xdr:to>
    <xdr:pic>
      <xdr:nvPicPr>
        <xdr:cNvPr id="1" name="Picture 11"/>
        <xdr:cNvPicPr preferRelativeResize="1">
          <a:picLocks noChangeAspect="1"/>
        </xdr:cNvPicPr>
      </xdr:nvPicPr>
      <xdr:blipFill>
        <a:blip r:embed="rId1"/>
        <a:stretch>
          <a:fillRect/>
        </a:stretch>
      </xdr:blipFill>
      <xdr:spPr>
        <a:xfrm>
          <a:off x="342900" y="6972300"/>
          <a:ext cx="2914650" cy="2943225"/>
        </a:xfrm>
        <a:prstGeom prst="rect">
          <a:avLst/>
        </a:prstGeom>
        <a:blipFill>
          <a:blip r:embed=""/>
          <a:srcRect/>
          <a:stretch>
            <a:fillRect/>
          </a:stretch>
        </a:blipFill>
        <a:ln w="9525" cmpd="sng">
          <a:noFill/>
        </a:ln>
      </xdr:spPr>
    </xdr:pic>
    <xdr:clientData/>
  </xdr:twoCellAnchor>
  <xdr:twoCellAnchor>
    <xdr:from>
      <xdr:col>4</xdr:col>
      <xdr:colOff>952500</xdr:colOff>
      <xdr:row>32</xdr:row>
      <xdr:rowOff>47625</xdr:rowOff>
    </xdr:from>
    <xdr:to>
      <xdr:col>9</xdr:col>
      <xdr:colOff>523875</xdr:colOff>
      <xdr:row>50</xdr:row>
      <xdr:rowOff>95250</xdr:rowOff>
    </xdr:to>
    <xdr:pic>
      <xdr:nvPicPr>
        <xdr:cNvPr id="2" name="Picture 13"/>
        <xdr:cNvPicPr preferRelativeResize="1">
          <a:picLocks noChangeAspect="1"/>
        </xdr:cNvPicPr>
      </xdr:nvPicPr>
      <xdr:blipFill>
        <a:blip r:embed="rId2"/>
        <a:stretch>
          <a:fillRect/>
        </a:stretch>
      </xdr:blipFill>
      <xdr:spPr>
        <a:xfrm>
          <a:off x="4324350" y="6962775"/>
          <a:ext cx="3228975" cy="296227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hyperlink" Target="http://en.wikipedia.org/wiki/Allium" TargetMode="External" /><Relationship Id="rId2" Type="http://schemas.openxmlformats.org/officeDocument/2006/relationships/hyperlink" Target="http://en.wikipedia.org/wiki/Nightshade" TargetMode="External" /><Relationship Id="rId3" Type="http://schemas.openxmlformats.org/officeDocument/2006/relationships/hyperlink" Target="http://en.wikipedia.org/wiki/Asparagus" TargetMode="External" /><Relationship Id="rId4" Type="http://schemas.openxmlformats.org/officeDocument/2006/relationships/hyperlink" Target="http://en.wikipedia.org/wiki/List_of_companion_plants#cite_note-cornellCompanionPlanting-2" TargetMode="External" /><Relationship Id="rId5" Type="http://schemas.openxmlformats.org/officeDocument/2006/relationships/hyperlink" Target="http://en.wikipedia.org/wiki/Brassica" TargetMode="External" /><Relationship Id="rId6" Type="http://schemas.openxmlformats.org/officeDocument/2006/relationships/hyperlink" Target="http://en.wikipedia.org/wiki/Bean" TargetMode="External" /><Relationship Id="rId7" Type="http://schemas.openxmlformats.org/officeDocument/2006/relationships/hyperlink" Target="http://en.wikipedia.org/wiki/Phaseolus" TargetMode="External" /><Relationship Id="rId8" Type="http://schemas.openxmlformats.org/officeDocument/2006/relationships/hyperlink" Target="http://en.wikipedia.org/wiki/Three_Sisters_(agriculture)" TargetMode="External" /><Relationship Id="rId9" Type="http://schemas.openxmlformats.org/officeDocument/2006/relationships/hyperlink" Target="http://en.wikipedia.org/wiki/Beet" TargetMode="External" /><Relationship Id="rId10" Type="http://schemas.openxmlformats.org/officeDocument/2006/relationships/hyperlink" Target="http://en.wikipedia.org/wiki/List_of_companion_plants#cite_note-cornellCompanionPlanting-2" TargetMode="External" /><Relationship Id="rId11" Type="http://schemas.openxmlformats.org/officeDocument/2006/relationships/hyperlink" Target="http://en.wikipedia.org/wiki/Broccoli" TargetMode="External" /><Relationship Id="rId12" Type="http://schemas.openxmlformats.org/officeDocument/2006/relationships/hyperlink" Target="http://en.wikipedia.org/wiki/Brassica_oleracea" TargetMode="External" /><Relationship Id="rId13" Type="http://schemas.openxmlformats.org/officeDocument/2006/relationships/hyperlink" Target="http://en.wikipedia.org/wiki/Cabbage" TargetMode="External" /><Relationship Id="rId14" Type="http://schemas.openxmlformats.org/officeDocument/2006/relationships/hyperlink" Target="http://en.wikipedia.org/wiki/Brassica_oleracea" TargetMode="External" /><Relationship Id="rId15" Type="http://schemas.openxmlformats.org/officeDocument/2006/relationships/hyperlink" Target="http://en.wikipedia.org/wiki/Carrot" TargetMode="External" /><Relationship Id="rId16" Type="http://schemas.openxmlformats.org/officeDocument/2006/relationships/hyperlink" Target="http://en.wikipedia.org/wiki/Wild_carrot" TargetMode="External" /><Relationship Id="rId17" Type="http://schemas.openxmlformats.org/officeDocument/2006/relationships/hyperlink" Target="http://en.wikipedia.org/wiki/Flax" TargetMode="External" /><Relationship Id="rId18" Type="http://schemas.openxmlformats.org/officeDocument/2006/relationships/hyperlink" Target="http://en.wikipedia.org/wiki/Carrot_fly" TargetMode="External" /><Relationship Id="rId19" Type="http://schemas.openxmlformats.org/officeDocument/2006/relationships/hyperlink" Target="http://en.wikipedia.org/wiki/Celery" TargetMode="External" /><Relationship Id="rId20" Type="http://schemas.openxmlformats.org/officeDocument/2006/relationships/hyperlink" Target="http://en.wikipedia.org/wiki/Apium_graveolens" TargetMode="External" /><Relationship Id="rId21" Type="http://schemas.openxmlformats.org/officeDocument/2006/relationships/hyperlink" Target="http://en.wikipedia.org/wiki/Maize" TargetMode="External" /><Relationship Id="rId22" Type="http://schemas.openxmlformats.org/officeDocument/2006/relationships/hyperlink" Target="http://en.wikipedia.org/wiki/List_of_companion_plants#cite_note-cornellCompanionPlanting-2" TargetMode="External" /><Relationship Id="rId23" Type="http://schemas.openxmlformats.org/officeDocument/2006/relationships/hyperlink" Target="http://en.wikipedia.org/wiki/Three_Sisters_(agriculture)" TargetMode="External" /><Relationship Id="rId24" Type="http://schemas.openxmlformats.org/officeDocument/2006/relationships/hyperlink" Target="http://en.wikipedia.org/wiki/Cucumber" TargetMode="External" /><Relationship Id="rId25" Type="http://schemas.openxmlformats.org/officeDocument/2006/relationships/hyperlink" Target="http://en.wikipedia.org/wiki/Tarragon" TargetMode="External" /><Relationship Id="rId26" Type="http://schemas.openxmlformats.org/officeDocument/2006/relationships/hyperlink" Target="http://en.wikipedia.org/wiki/Leek" TargetMode="External" /><Relationship Id="rId27" Type="http://schemas.openxmlformats.org/officeDocument/2006/relationships/hyperlink" Target="http://en.wikipedia.org/wiki/Leek" TargetMode="External" /><Relationship Id="rId28" Type="http://schemas.openxmlformats.org/officeDocument/2006/relationships/hyperlink" Target="http://en.wikipedia.org/wiki/Carrot_fly" TargetMode="External" /><Relationship Id="rId29" Type="http://schemas.openxmlformats.org/officeDocument/2006/relationships/hyperlink" Target="http://en.wikipedia.org/wiki/Lettuce" TargetMode="External" /><Relationship Id="rId30" Type="http://schemas.openxmlformats.org/officeDocument/2006/relationships/hyperlink" Target="http://en.wikipedia.org/wiki/Mustard_plant" TargetMode="External" /><Relationship Id="rId31" Type="http://schemas.openxmlformats.org/officeDocument/2006/relationships/hyperlink" Target="http://en.wikipedia.org/wiki/Sinapis_alba" TargetMode="External" /><Relationship Id="rId32" Type="http://schemas.openxmlformats.org/officeDocument/2006/relationships/hyperlink" Target="http://en.wikipedia.org/wiki/Nightshade" TargetMode="External" /><Relationship Id="rId33" Type="http://schemas.openxmlformats.org/officeDocument/2006/relationships/hyperlink" Target="http://en.wikipedia.org/wiki/Solanaceae" TargetMode="External" /><Relationship Id="rId34" Type="http://schemas.openxmlformats.org/officeDocument/2006/relationships/hyperlink" Target="http://en.wikipedia.org/wiki/Onion" TargetMode="External" /><Relationship Id="rId35" Type="http://schemas.openxmlformats.org/officeDocument/2006/relationships/hyperlink" Target="http://en.wikipedia.org/wiki/Allium_cepa" TargetMode="External" /><Relationship Id="rId36" Type="http://schemas.openxmlformats.org/officeDocument/2006/relationships/hyperlink" Target="http://en.wikipedia.org/wiki/Carrot_fly" TargetMode="External" /><Relationship Id="rId37" Type="http://schemas.openxmlformats.org/officeDocument/2006/relationships/hyperlink" Target="http://en.wikipedia.org/wiki/Chili_pepper" TargetMode="External" /><Relationship Id="rId38" Type="http://schemas.openxmlformats.org/officeDocument/2006/relationships/hyperlink" Target="http://en.wikipedia.org/wiki/Capsicum" TargetMode="External" /><Relationship Id="rId39" Type="http://schemas.openxmlformats.org/officeDocument/2006/relationships/hyperlink" Target="http://en.wikipedia.org/wiki/Potato" TargetMode="External" /><Relationship Id="rId40" Type="http://schemas.openxmlformats.org/officeDocument/2006/relationships/hyperlink" Target="http://en.wikipedia.org/wiki/Parsnip" TargetMode="External" /><Relationship Id="rId41" Type="http://schemas.openxmlformats.org/officeDocument/2006/relationships/hyperlink" Target="http://en.wikipedia.org/wiki/Radish" TargetMode="External" /><Relationship Id="rId42" Type="http://schemas.openxmlformats.org/officeDocument/2006/relationships/hyperlink" Target="http://en.wikipedia.org/wiki/Trap_crop" TargetMode="External" /><Relationship Id="rId43" Type="http://schemas.openxmlformats.org/officeDocument/2006/relationships/hyperlink" Target="http://en.wikipedia.org/wiki/Spinach" TargetMode="External" /><Relationship Id="rId44" Type="http://schemas.openxmlformats.org/officeDocument/2006/relationships/hyperlink" Target="http://en.wikipedia.org/wiki/Tomato" TargetMode="External" /><Relationship Id="rId45" Type="http://schemas.openxmlformats.org/officeDocument/2006/relationships/hyperlink" Target="http://en.wikipedia.org/wiki/List_of_companion_plants#cite_note-Bomford-3" TargetMode="External" /><Relationship Id="rId46" Type="http://schemas.openxmlformats.org/officeDocument/2006/relationships/hyperlink" Target="http://en.wikipedia.org/w/index.php?title=List_of_companion_plants&amp;action=edit&amp;section=2" TargetMode="External" /><Relationship Id="rId47" Type="http://schemas.openxmlformats.org/officeDocument/2006/relationships/hyperlink" Target="http://en.wikipedia.org/wiki/Basil" TargetMode="External" /><Relationship Id="rId48" Type="http://schemas.openxmlformats.org/officeDocument/2006/relationships/hyperlink" Target="http://en.wikipedia.org/wiki/List_of_companion_plants#cite_note-Bomford-3" TargetMode="External" /><Relationship Id="rId49" Type="http://schemas.openxmlformats.org/officeDocument/2006/relationships/hyperlink" Target="http://en.wikipedia.org/wiki/Borage" TargetMode="External" /><Relationship Id="rId50" Type="http://schemas.openxmlformats.org/officeDocument/2006/relationships/hyperlink" Target="http://en.wikipedia.org/wiki/Wikipedia:Citation_needed" TargetMode="External" /><Relationship Id="rId51" Type="http://schemas.openxmlformats.org/officeDocument/2006/relationships/hyperlink" Target="http://en.wikipedia.org/wiki/Caraway" TargetMode="External" /><Relationship Id="rId52" Type="http://schemas.openxmlformats.org/officeDocument/2006/relationships/hyperlink" Target="http://en.wikipedia.org/wiki/German_Chamomile" TargetMode="External" /><Relationship Id="rId53" Type="http://schemas.openxmlformats.org/officeDocument/2006/relationships/hyperlink" Target="http://en.wikipedia.org/wiki/Hoverflies" TargetMode="External" /><Relationship Id="rId54" Type="http://schemas.openxmlformats.org/officeDocument/2006/relationships/hyperlink" Target="http://en.wikipedia.org/wiki/Chervil" TargetMode="External" /><Relationship Id="rId55" Type="http://schemas.openxmlformats.org/officeDocument/2006/relationships/hyperlink" Target="http://en.wikipedia.org/wiki/Cilantro" TargetMode="External" /><Relationship Id="rId56" Type="http://schemas.openxmlformats.org/officeDocument/2006/relationships/hyperlink" Target="http://en.wikipedia.org/wiki/Chive" TargetMode="External" /><Relationship Id="rId57" Type="http://schemas.openxmlformats.org/officeDocument/2006/relationships/hyperlink" Target="http://en.wikipedia.org/wiki/Carrot_fly" TargetMode="External" /><Relationship Id="rId58" Type="http://schemas.openxmlformats.org/officeDocument/2006/relationships/hyperlink" Target="http://en.wikipedia.org/wiki/Dill" TargetMode="External" /><Relationship Id="rId59" Type="http://schemas.openxmlformats.org/officeDocument/2006/relationships/hyperlink" Target="http://en.wikipedia.org/wiki/Brassica_oleracea" TargetMode="External" /><Relationship Id="rId60" Type="http://schemas.openxmlformats.org/officeDocument/2006/relationships/hyperlink" Target="http://en.wikipedia.org/wiki/Fennel" TargetMode="External" /><Relationship Id="rId61" Type="http://schemas.openxmlformats.org/officeDocument/2006/relationships/hyperlink" Target="http://en.wikipedia.org/wiki/Allelopathic" TargetMode="External" /><Relationship Id="rId62" Type="http://schemas.openxmlformats.org/officeDocument/2006/relationships/hyperlink" Target="http://en.wikipedia.org/wiki/Garlic" TargetMode="External" /><Relationship Id="rId63" Type="http://schemas.openxmlformats.org/officeDocument/2006/relationships/hyperlink" Target="http://en.wikipedia.org/wiki/Hemp" TargetMode="External" /><Relationship Id="rId64" Type="http://schemas.openxmlformats.org/officeDocument/2006/relationships/hyperlink" Target="http://en.wikipedia.org/wiki/Hyssop" TargetMode="External" /><Relationship Id="rId65" Type="http://schemas.openxmlformats.org/officeDocument/2006/relationships/hyperlink" Target="http://en.wikipedia.org/wiki/Large_White" TargetMode="External" /><Relationship Id="rId66" Type="http://schemas.openxmlformats.org/officeDocument/2006/relationships/hyperlink" Target="http://en.wikipedia.org/wiki/Lovage" TargetMode="External" /><Relationship Id="rId67" Type="http://schemas.openxmlformats.org/officeDocument/2006/relationships/hyperlink" Target="http://en.wikipedia.org/wiki/Oregano" TargetMode="External" /><Relationship Id="rId68" Type="http://schemas.openxmlformats.org/officeDocument/2006/relationships/hyperlink" Target="http://en.wikipedia.org/wiki/Parsley" TargetMode="External" /><Relationship Id="rId69" Type="http://schemas.openxmlformats.org/officeDocument/2006/relationships/hyperlink" Target="http://en.wikipedia.org/wiki/Peppermint" TargetMode="External" /><Relationship Id="rId70" Type="http://schemas.openxmlformats.org/officeDocument/2006/relationships/hyperlink" Target="http://en.wikipedia.org/wiki/Rosemary" TargetMode="External" /><Relationship Id="rId71" Type="http://schemas.openxmlformats.org/officeDocument/2006/relationships/hyperlink" Target="http://en.wikipedia.org/wiki/Common_sage" TargetMode="External" /><Relationship Id="rId72" Type="http://schemas.openxmlformats.org/officeDocument/2006/relationships/hyperlink" Target="http://en.wikipedia.org/wiki/Common_sage" TargetMode="External" /><Relationship Id="rId73" Type="http://schemas.openxmlformats.org/officeDocument/2006/relationships/hyperlink" Target="http://en.wikipedia.org/wiki/Rosemary" TargetMode="External" /><Relationship Id="rId74" Type="http://schemas.openxmlformats.org/officeDocument/2006/relationships/hyperlink" Target="http://en.wikipedia.org/wiki/Large_White" TargetMode="External" /><Relationship Id="rId75" Type="http://schemas.openxmlformats.org/officeDocument/2006/relationships/hyperlink" Target="http://en.wikipedia.org/wiki/Carrot_fly" TargetMode="External" /><Relationship Id="rId76" Type="http://schemas.openxmlformats.org/officeDocument/2006/relationships/hyperlink" Target="http://en.wikipedia.org/wiki/Southernwood" TargetMode="External" /><Relationship Id="rId77" Type="http://schemas.openxmlformats.org/officeDocument/2006/relationships/hyperlink" Target="http://en.wikipedia.org/wiki/Spearmint" TargetMode="External" /><Relationship Id="rId78" Type="http://schemas.openxmlformats.org/officeDocument/2006/relationships/hyperlink" Target="http://en.wikipedia.org/wiki/Savory_(herb)" TargetMode="External" /><Relationship Id="rId79" Type="http://schemas.openxmlformats.org/officeDocument/2006/relationships/hyperlink" Target="http://en.wikipedia.org/wiki/Tansy" TargetMode="External" /><Relationship Id="rId80" Type="http://schemas.openxmlformats.org/officeDocument/2006/relationships/hyperlink" Target="http://en.wikipedia.org/wiki/Tarragon" TargetMode="External" /><Relationship Id="rId81" Type="http://schemas.openxmlformats.org/officeDocument/2006/relationships/hyperlink" Target="http://en.wikipedia.org/wiki/Thyme" TargetMode="External" /><Relationship Id="rId82" Type="http://schemas.openxmlformats.org/officeDocument/2006/relationships/hyperlink" Target="http://en.wikipedia.org/w/index.php?title=List_of_companion_plants&amp;action=edit&amp;section=3" TargetMode="External" /><Relationship Id="rId83" Type="http://schemas.openxmlformats.org/officeDocument/2006/relationships/hyperlink" Target="http://en.wikipedia.org/wiki/Pelargonium" TargetMode="External" /><Relationship Id="rId84" Type="http://schemas.openxmlformats.org/officeDocument/2006/relationships/hyperlink" Target="http://en.wikipedia.org/wiki/Lupin" TargetMode="External" /><Relationship Id="rId85" Type="http://schemas.openxmlformats.org/officeDocument/2006/relationships/hyperlink" Target="http://en.wikipedia.org/wiki/Tagetes" TargetMode="External" /><Relationship Id="rId86" Type="http://schemas.openxmlformats.org/officeDocument/2006/relationships/hyperlink" Target="http://en.wikipedia.org/wiki/Beet_leaf_hopper" TargetMode="External" /><Relationship Id="rId87" Type="http://schemas.openxmlformats.org/officeDocument/2006/relationships/hyperlink" Target="http://en.wikipedia.org/wiki/Petunia" TargetMode="External" /><Relationship Id="rId88" Type="http://schemas.openxmlformats.org/officeDocument/2006/relationships/hyperlink" Target="http://en.wikipedia.org/wiki/Tropaeolum" TargetMode="External" /><Relationship Id="rId89" Type="http://schemas.openxmlformats.org/officeDocument/2006/relationships/hyperlink" Target="http://en.wikipedia.org/wiki/Tropaeolum_majus" TargetMode="External" /><Relationship Id="rId90" Type="http://schemas.openxmlformats.org/officeDocument/2006/relationships/hyperlink" Target="http://en.wikipedia.org/wiki/Wikipedia:Citation_needed" TargetMode="External" /><Relationship Id="rId91" Type="http://schemas.openxmlformats.org/officeDocument/2006/relationships/hyperlink" Target="http://en.wikipedia.org/wiki/Wikipedia:Citation_needed" TargetMode="External" /><Relationship Id="rId92" Type="http://schemas.openxmlformats.org/officeDocument/2006/relationships/hyperlink" Target="http://en.wikipedia.org/wiki/Wikipedia:Citation_needed" TargetMode="External" /><Relationship Id="rId93" Type="http://schemas.openxmlformats.org/officeDocument/2006/relationships/hyperlink" Target="http://en.wikipedia.org/wiki/Sunflower" TargetMode="External" /><Relationship Id="rId94" Type="http://schemas.openxmlformats.org/officeDocument/2006/relationships/hyperlink" Target="http://en.wikipedia.org/wiki/Tansy" TargetMode="External" /><Relationship Id="rId95" Type="http://schemas.openxmlformats.org/officeDocument/2006/relationships/hyperlink" Target="http://en.wikipedia.org/wiki/Mice" TargetMode="External" /><Relationship Id="rId96" Type="http://schemas.openxmlformats.org/officeDocument/2006/relationships/hyperlink" Target="http://en.wikipedia.org/wiki/Yarrow" TargetMode="External" /><Relationship Id="rId97" Type="http://schemas.openxmlformats.org/officeDocument/2006/relationships/hyperlink" Target="http://en.wikipedia.org/wiki/Nabidae" TargetMode="External" /><Relationship Id="rId98" Type="http://schemas.openxmlformats.org/officeDocument/2006/relationships/hyperlink" Target="http://en.wikipedia.org/wiki/Zinnia" TargetMode="External" /><Relationship Id="rId99" Type="http://schemas.openxmlformats.org/officeDocument/2006/relationships/hyperlink" Target="http://en.wikipedia.org/w/index.php?title=List_of_companion_plants&amp;action=edit&amp;section=4" TargetMode="External" /><Relationship Id="rId100" Type="http://schemas.openxmlformats.org/officeDocument/2006/relationships/hyperlink" Target="http://en.wikipedia.org/wiki/Alfalfa" TargetMode="External" /><Relationship Id="rId101" Type="http://schemas.openxmlformats.org/officeDocument/2006/relationships/hyperlink" Target="http://en.wikipedia.org/wiki/Ladybug" TargetMode="External" /><Relationship Id="rId102" Type="http://schemas.openxmlformats.org/officeDocument/2006/relationships/hyperlink" Target="http://en.wikipedia.org/wiki/Lygus_bug" TargetMode="External" /><Relationship Id="rId103" Type="http://schemas.openxmlformats.org/officeDocument/2006/relationships/hyperlink" Target="http://en.wikipedia.org/w/index.php?title=List_of_companion_plants&amp;action=edit&amp;section=5" TargetMode="External" /><Relationship Id="rId104" Type="http://schemas.openxmlformats.org/officeDocument/2006/relationships/hyperlink" Target="http://en.wikipedia.org/w/index.php?title=List_of_companion_plants&amp;action=edit&amp;section=6" TargetMode="External" /><Relationship Id="rId105" Type="http://schemas.openxmlformats.org/officeDocument/2006/relationships/hyperlink" Target="http://en.wikipedia.org/wiki/Apple" TargetMode="External" /><Relationship Id="rId106" Type="http://schemas.openxmlformats.org/officeDocument/2006/relationships/hyperlink" Target="http://en.wikipedia.org/w/index.php?title=List_of_companion_plants&amp;action=edit&amp;section=7" TargetMode="External" /><Relationship Id="rId107" Type="http://schemas.openxmlformats.org/officeDocument/2006/relationships/hyperlink" Target="http://en.wikipedia.org/wiki/Apricot" TargetMode="External" /><Relationship Id="rId108" Type="http://schemas.openxmlformats.org/officeDocument/2006/relationships/hyperlink" Target="http://en.wikipedia.org/w/index.php?title=List_of_companion_plants&amp;action=edit&amp;section=8" TargetMode="External" /><Relationship Id="rId109" Type="http://schemas.openxmlformats.org/officeDocument/2006/relationships/hyperlink" Target="http://en.wikipedia.org/wiki/Walnut" TargetMode="External" /><Relationship Id="rId110" Type="http://schemas.openxmlformats.org/officeDocument/2006/relationships/hyperlink" Target="http://en.wikipedia.org/wiki/European_Alder" TargetMode="Externa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J92"/>
  <sheetViews>
    <sheetView zoomScale="90" zoomScaleNormal="90" workbookViewId="0" topLeftCell="A25">
      <selection activeCell="G27" sqref="G27"/>
    </sheetView>
  </sheetViews>
  <sheetFormatPr defaultColWidth="9.140625" defaultRowHeight="12.75"/>
  <cols>
    <col min="1" max="1" width="26.28125" style="1" customWidth="1"/>
    <col min="2" max="2" width="11.7109375" style="2" customWidth="1"/>
    <col min="3" max="3" width="13.00390625" style="3" customWidth="1"/>
    <col min="4" max="4" width="16.140625" style="0" customWidth="1"/>
    <col min="5" max="5" width="18.28125" style="0" customWidth="1"/>
    <col min="6" max="6" width="17.140625" style="0" customWidth="1"/>
    <col min="7" max="7" width="17.421875" style="0" customWidth="1"/>
    <col min="8" max="8" width="15.8515625" style="0" customWidth="1"/>
    <col min="9" max="9" width="19.57421875" style="0" customWidth="1"/>
    <col min="10" max="10" width="12.57421875" style="4" customWidth="1"/>
  </cols>
  <sheetData>
    <row r="1" spans="1:10" ht="12.75">
      <c r="A1" s="5" t="s">
        <v>0</v>
      </c>
      <c r="B1" s="6" t="s">
        <v>1</v>
      </c>
      <c r="C1" s="7" t="s">
        <v>2</v>
      </c>
      <c r="D1" s="6" t="s">
        <v>3</v>
      </c>
      <c r="E1" s="6"/>
      <c r="F1" s="6"/>
      <c r="G1" s="5" t="s">
        <v>4</v>
      </c>
      <c r="H1" s="6" t="s">
        <v>5</v>
      </c>
      <c r="I1" s="6"/>
      <c r="J1" s="6"/>
    </row>
    <row r="2" spans="1:10" ht="25.5">
      <c r="A2" s="5"/>
      <c r="B2" s="6"/>
      <c r="C2" s="7"/>
      <c r="D2" s="6" t="s">
        <v>6</v>
      </c>
      <c r="E2" s="8" t="s">
        <v>7</v>
      </c>
      <c r="F2" s="6" t="s">
        <v>8</v>
      </c>
      <c r="G2" s="9"/>
      <c r="H2" s="6" t="s">
        <v>9</v>
      </c>
      <c r="I2" s="8" t="s">
        <v>10</v>
      </c>
      <c r="J2" s="10" t="s">
        <v>8</v>
      </c>
    </row>
    <row r="3" spans="1:10" ht="14.25">
      <c r="A3" s="11" t="s">
        <v>11</v>
      </c>
      <c r="B3" s="12">
        <v>3</v>
      </c>
      <c r="C3" s="13"/>
      <c r="D3" s="14" t="s">
        <v>12</v>
      </c>
      <c r="E3" s="15" t="s">
        <v>13</v>
      </c>
      <c r="F3" s="16"/>
      <c r="G3" s="12">
        <v>7</v>
      </c>
      <c r="H3" s="12"/>
      <c r="I3" s="12"/>
      <c r="J3" s="12"/>
    </row>
    <row r="4" spans="1:10" ht="12.75">
      <c r="A4" s="17"/>
      <c r="B4" s="18"/>
      <c r="C4" s="19"/>
      <c r="D4" s="18"/>
      <c r="E4" s="18"/>
      <c r="F4" s="18"/>
      <c r="G4" s="18"/>
      <c r="H4" s="18"/>
      <c r="I4" s="18"/>
      <c r="J4" s="18"/>
    </row>
    <row r="5" spans="1:10" ht="12.75">
      <c r="A5" s="20" t="s">
        <v>14</v>
      </c>
      <c r="B5" s="12">
        <v>4</v>
      </c>
      <c r="C5" s="13"/>
      <c r="D5" s="21" t="s">
        <v>15</v>
      </c>
      <c r="E5" s="15" t="s">
        <v>16</v>
      </c>
      <c r="F5" s="16"/>
      <c r="G5" s="12">
        <v>14</v>
      </c>
      <c r="H5" s="12"/>
      <c r="J5" s="12"/>
    </row>
    <row r="6" spans="1:10" ht="12.75">
      <c r="A6" s="20"/>
      <c r="B6" s="12"/>
      <c r="C6" s="13"/>
      <c r="D6" s="21">
        <v>40968</v>
      </c>
      <c r="E6" s="15"/>
      <c r="F6" s="16"/>
      <c r="G6" s="12"/>
      <c r="H6" s="12"/>
      <c r="J6" s="12"/>
    </row>
    <row r="7" spans="1:10" ht="14.25">
      <c r="A7" s="20" t="s">
        <v>17</v>
      </c>
      <c r="B7" s="12">
        <v>3</v>
      </c>
      <c r="C7" s="13"/>
      <c r="D7" s="21" t="s">
        <v>18</v>
      </c>
      <c r="E7" s="15" t="s">
        <v>19</v>
      </c>
      <c r="F7" s="16"/>
      <c r="G7" s="12">
        <v>10</v>
      </c>
      <c r="H7" s="12"/>
      <c r="I7" s="12"/>
      <c r="J7" s="12"/>
    </row>
    <row r="8" spans="1:10" ht="12.75">
      <c r="A8" s="20"/>
      <c r="B8" s="12"/>
      <c r="C8" s="13"/>
      <c r="D8" s="21">
        <v>40968</v>
      </c>
      <c r="E8" s="15"/>
      <c r="F8" s="16"/>
      <c r="G8" s="12"/>
      <c r="H8" s="12"/>
      <c r="I8" s="12"/>
      <c r="J8" s="12"/>
    </row>
    <row r="10" spans="1:10" ht="12.75">
      <c r="A10" s="17"/>
      <c r="B10" s="18"/>
      <c r="C10" s="19"/>
      <c r="D10" s="18"/>
      <c r="E10" s="18"/>
      <c r="F10" s="18"/>
      <c r="G10" s="22"/>
      <c r="H10" s="23"/>
      <c r="I10" s="23"/>
      <c r="J10" s="22"/>
    </row>
    <row r="11" spans="1:10" ht="14.25">
      <c r="A11" s="24" t="s">
        <v>20</v>
      </c>
      <c r="B11" s="12">
        <v>8</v>
      </c>
      <c r="C11" s="13"/>
      <c r="D11" s="14" t="s">
        <v>21</v>
      </c>
      <c r="E11" s="15" t="s">
        <v>22</v>
      </c>
      <c r="F11" s="16"/>
      <c r="G11" s="12">
        <v>19</v>
      </c>
      <c r="H11" s="12"/>
      <c r="I11" s="12"/>
      <c r="J11" s="12"/>
    </row>
    <row r="12" spans="1:10" ht="14.25">
      <c r="A12" s="24" t="s">
        <v>23</v>
      </c>
      <c r="B12" s="16">
        <v>5</v>
      </c>
      <c r="C12" s="13"/>
      <c r="D12" s="14" t="s">
        <v>21</v>
      </c>
      <c r="E12" s="15" t="s">
        <v>22</v>
      </c>
      <c r="F12" s="16"/>
      <c r="G12" s="12"/>
      <c r="H12" s="12"/>
      <c r="I12" s="12"/>
      <c r="J12" s="12"/>
    </row>
    <row r="13" spans="1:10" ht="14.25">
      <c r="A13" s="24" t="s">
        <v>24</v>
      </c>
      <c r="B13" s="12">
        <v>8</v>
      </c>
      <c r="C13" s="13"/>
      <c r="D13" s="14" t="s">
        <v>21</v>
      </c>
      <c r="E13" s="15" t="s">
        <v>25</v>
      </c>
      <c r="F13" s="25"/>
      <c r="G13" s="12">
        <v>7</v>
      </c>
      <c r="H13" s="12"/>
      <c r="I13" s="12"/>
      <c r="J13" s="12"/>
    </row>
    <row r="14" spans="1:10" ht="14.25">
      <c r="A14" s="24" t="s">
        <v>26</v>
      </c>
      <c r="B14" s="12">
        <v>6</v>
      </c>
      <c r="C14" s="13"/>
      <c r="D14" s="14" t="s">
        <v>21</v>
      </c>
      <c r="E14" s="15" t="s">
        <v>25</v>
      </c>
      <c r="F14" s="25"/>
      <c r="G14" s="12"/>
      <c r="H14" s="12" t="s">
        <v>27</v>
      </c>
      <c r="I14" s="12" t="s">
        <v>28</v>
      </c>
      <c r="J14" s="12"/>
    </row>
    <row r="15" spans="1:10" ht="14.25">
      <c r="A15" s="24" t="s">
        <v>29</v>
      </c>
      <c r="B15" s="12">
        <v>6</v>
      </c>
      <c r="C15" s="13"/>
      <c r="D15" s="14" t="s">
        <v>21</v>
      </c>
      <c r="E15" s="15" t="s">
        <v>25</v>
      </c>
      <c r="F15" s="25"/>
      <c r="G15" s="12"/>
      <c r="H15" s="12"/>
      <c r="I15" s="12"/>
      <c r="J15" s="12"/>
    </row>
    <row r="16" spans="1:10" ht="14.25">
      <c r="A16" s="24" t="s">
        <v>30</v>
      </c>
      <c r="B16" s="12">
        <v>2</v>
      </c>
      <c r="C16" s="13"/>
      <c r="D16" s="14" t="s">
        <v>21</v>
      </c>
      <c r="E16" s="15" t="s">
        <v>25</v>
      </c>
      <c r="F16" s="25"/>
      <c r="G16" s="9"/>
      <c r="H16" s="26"/>
      <c r="I16" s="26"/>
      <c r="J16" s="26"/>
    </row>
    <row r="17" spans="1:10" ht="14.25">
      <c r="A17" s="24" t="s">
        <v>31</v>
      </c>
      <c r="B17" s="12">
        <v>2</v>
      </c>
      <c r="C17" s="13"/>
      <c r="D17" s="14" t="s">
        <v>21</v>
      </c>
      <c r="E17" s="15" t="s">
        <v>32</v>
      </c>
      <c r="F17" s="25"/>
      <c r="G17" s="9"/>
      <c r="H17" s="26"/>
      <c r="I17" s="26"/>
      <c r="J17" s="26"/>
    </row>
    <row r="18" spans="1:10" ht="12.75">
      <c r="A18" s="27"/>
      <c r="B18" s="28"/>
      <c r="C18" s="29"/>
      <c r="D18" s="30"/>
      <c r="E18" s="30"/>
      <c r="F18" s="30"/>
      <c r="G18" s="30"/>
      <c r="H18" s="30"/>
      <c r="I18" s="30"/>
      <c r="J18" s="31"/>
    </row>
    <row r="19" spans="1:10" ht="14.25">
      <c r="A19" s="20" t="s">
        <v>33</v>
      </c>
      <c r="B19" s="12">
        <v>10</v>
      </c>
      <c r="C19" s="13"/>
      <c r="D19" s="14" t="s">
        <v>34</v>
      </c>
      <c r="E19" s="15" t="s">
        <v>19</v>
      </c>
      <c r="F19" s="9"/>
      <c r="G19" s="9"/>
      <c r="H19" s="26"/>
      <c r="I19" s="26"/>
      <c r="J19" s="26"/>
    </row>
    <row r="20" spans="1:10" ht="14.25">
      <c r="A20" s="20" t="s">
        <v>35</v>
      </c>
      <c r="B20" s="12">
        <v>5</v>
      </c>
      <c r="C20" s="13"/>
      <c r="D20" s="14" t="s">
        <v>34</v>
      </c>
      <c r="E20" s="15" t="s">
        <v>19</v>
      </c>
      <c r="F20" s="9"/>
      <c r="G20" s="9"/>
      <c r="H20" s="26"/>
      <c r="I20" s="26"/>
      <c r="J20" s="26"/>
    </row>
    <row r="21" spans="1:10" ht="15.75">
      <c r="A21" s="9" t="s">
        <v>36</v>
      </c>
      <c r="B21" s="12">
        <v>7</v>
      </c>
      <c r="C21" s="13"/>
      <c r="D21" s="14" t="s">
        <v>34</v>
      </c>
      <c r="E21" s="15" t="s">
        <v>19</v>
      </c>
      <c r="F21" s="9"/>
      <c r="G21" s="9"/>
      <c r="H21" s="26"/>
      <c r="I21" s="26"/>
      <c r="J21" s="26"/>
    </row>
    <row r="22" spans="1:10" ht="14.25">
      <c r="A22" s="20" t="s">
        <v>37</v>
      </c>
      <c r="B22" s="12">
        <v>5</v>
      </c>
      <c r="C22" s="13"/>
      <c r="D22" s="14" t="s">
        <v>34</v>
      </c>
      <c r="E22" s="15" t="s">
        <v>19</v>
      </c>
      <c r="F22" s="9"/>
      <c r="G22" s="9"/>
      <c r="H22" s="26"/>
      <c r="I22" s="26"/>
      <c r="J22" s="26"/>
    </row>
    <row r="23" spans="1:10" ht="14.25">
      <c r="A23" s="32" t="s">
        <v>38</v>
      </c>
      <c r="B23" s="12"/>
      <c r="C23" s="13"/>
      <c r="D23" s="33" t="s">
        <v>34</v>
      </c>
      <c r="E23" s="34" t="s">
        <v>19</v>
      </c>
      <c r="F23" s="9"/>
      <c r="G23" s="9"/>
      <c r="H23" s="26"/>
      <c r="I23" s="26"/>
      <c r="J23" s="26"/>
    </row>
    <row r="24" spans="1:10" ht="14.25">
      <c r="A24" s="32" t="s">
        <v>39</v>
      </c>
      <c r="B24" s="12"/>
      <c r="C24" s="13"/>
      <c r="D24" s="35" t="s">
        <v>34</v>
      </c>
      <c r="E24" s="35" t="s">
        <v>22</v>
      </c>
      <c r="F24" s="16"/>
      <c r="G24" s="12">
        <v>19</v>
      </c>
      <c r="H24" s="12"/>
      <c r="I24" s="12"/>
      <c r="J24" s="12"/>
    </row>
    <row r="25" spans="1:10" ht="14.25">
      <c r="A25" s="32" t="s">
        <v>40</v>
      </c>
      <c r="B25" s="12"/>
      <c r="C25" s="13"/>
      <c r="D25" s="35" t="s">
        <v>34</v>
      </c>
      <c r="E25" s="35" t="s">
        <v>25</v>
      </c>
      <c r="F25" s="25"/>
      <c r="G25" s="9"/>
      <c r="H25" s="26"/>
      <c r="I25" s="26"/>
      <c r="J25" s="26"/>
    </row>
    <row r="26" spans="1:10" ht="14.25">
      <c r="A26" s="32" t="s">
        <v>41</v>
      </c>
      <c r="B26" s="12"/>
      <c r="C26" s="13"/>
      <c r="D26" s="35" t="s">
        <v>34</v>
      </c>
      <c r="E26" s="35" t="s">
        <v>25</v>
      </c>
      <c r="F26" s="25"/>
      <c r="G26" s="12"/>
      <c r="H26" s="12"/>
      <c r="I26" s="12"/>
      <c r="J26" s="12"/>
    </row>
    <row r="28" spans="1:10" ht="15.75">
      <c r="A28" s="32" t="s">
        <v>42</v>
      </c>
      <c r="B28" s="12"/>
      <c r="C28" s="13"/>
      <c r="D28" s="35" t="s">
        <v>34</v>
      </c>
      <c r="E28" s="36" t="s">
        <v>19</v>
      </c>
      <c r="F28" s="16"/>
      <c r="G28" s="12"/>
      <c r="H28" s="12"/>
      <c r="I28" s="12"/>
      <c r="J28" s="12"/>
    </row>
    <row r="29" spans="1:10" ht="12.75">
      <c r="A29" s="37"/>
      <c r="B29" s="38"/>
      <c r="C29" s="39"/>
      <c r="D29" s="40"/>
      <c r="E29" s="40"/>
      <c r="F29" s="40"/>
      <c r="G29" s="40"/>
      <c r="H29" s="40"/>
      <c r="I29" s="40"/>
      <c r="J29" s="41"/>
    </row>
    <row r="30" spans="1:10" ht="12.75">
      <c r="A30" s="20" t="s">
        <v>43</v>
      </c>
      <c r="B30" s="12">
        <v>6</v>
      </c>
      <c r="C30" s="13"/>
      <c r="D30" s="14" t="s">
        <v>44</v>
      </c>
      <c r="E30" s="15" t="s">
        <v>45</v>
      </c>
      <c r="F30" s="16"/>
      <c r="G30" s="12">
        <v>10</v>
      </c>
      <c r="H30" s="12"/>
      <c r="I30" s="12"/>
      <c r="J30" s="12"/>
    </row>
    <row r="31" spans="1:10" ht="14.25">
      <c r="A31" s="20" t="s">
        <v>46</v>
      </c>
      <c r="B31" s="12">
        <v>8</v>
      </c>
      <c r="C31" s="13"/>
      <c r="D31" s="14" t="s">
        <v>44</v>
      </c>
      <c r="E31" s="15" t="s">
        <v>19</v>
      </c>
      <c r="F31" s="16"/>
      <c r="G31" s="12">
        <v>17</v>
      </c>
      <c r="H31" s="12"/>
      <c r="I31" s="12"/>
      <c r="J31" s="12"/>
    </row>
    <row r="32" spans="1:10" ht="14.25">
      <c r="A32" s="20" t="s">
        <v>47</v>
      </c>
      <c r="B32" s="12">
        <v>2</v>
      </c>
      <c r="C32" s="13"/>
      <c r="D32" s="14" t="s">
        <v>44</v>
      </c>
      <c r="E32" s="34" t="s">
        <v>19</v>
      </c>
      <c r="F32" s="16"/>
      <c r="G32" s="12">
        <v>10</v>
      </c>
      <c r="H32" s="12"/>
      <c r="I32" s="12"/>
      <c r="J32" s="12"/>
    </row>
    <row r="33" spans="1:10" ht="14.25">
      <c r="A33" s="32" t="s">
        <v>48</v>
      </c>
      <c r="B33" s="12"/>
      <c r="C33" s="13"/>
      <c r="D33" s="35" t="s">
        <v>44</v>
      </c>
      <c r="E33" s="36" t="s">
        <v>19</v>
      </c>
      <c r="F33" s="9"/>
      <c r="G33" s="9"/>
      <c r="H33" s="26"/>
      <c r="I33" s="26"/>
      <c r="J33" s="26"/>
    </row>
    <row r="34" spans="1:10" ht="12.75">
      <c r="A34" s="17"/>
      <c r="B34" s="18"/>
      <c r="C34" s="19"/>
      <c r="D34" s="42"/>
      <c r="E34" s="18"/>
      <c r="F34" s="18"/>
      <c r="G34" s="18"/>
      <c r="H34" s="18"/>
      <c r="I34" s="18"/>
      <c r="J34" s="18"/>
    </row>
    <row r="35" spans="1:10" ht="12.75">
      <c r="A35" s="20" t="s">
        <v>49</v>
      </c>
      <c r="B35" s="12">
        <v>4</v>
      </c>
      <c r="C35" s="13"/>
      <c r="D35" s="43" t="s">
        <v>50</v>
      </c>
      <c r="E35" s="15" t="s">
        <v>51</v>
      </c>
      <c r="F35" s="44" t="s">
        <v>22</v>
      </c>
      <c r="G35" s="12">
        <v>6</v>
      </c>
      <c r="H35" s="12"/>
      <c r="I35" s="12"/>
      <c r="J35" s="12"/>
    </row>
    <row r="36" spans="1:10" ht="12.75">
      <c r="A36" s="20" t="s">
        <v>52</v>
      </c>
      <c r="B36" s="12">
        <v>8</v>
      </c>
      <c r="C36" s="13"/>
      <c r="D36" s="45"/>
      <c r="E36" s="9"/>
      <c r="F36" s="44" t="s">
        <v>53</v>
      </c>
      <c r="G36" s="9"/>
      <c r="H36" s="26"/>
      <c r="I36" s="26"/>
      <c r="J36" s="26"/>
    </row>
    <row r="37" spans="1:10" ht="12.75">
      <c r="A37" s="20" t="s">
        <v>54</v>
      </c>
      <c r="B37" s="12"/>
      <c r="C37" s="13"/>
      <c r="D37" s="16"/>
      <c r="E37" s="16"/>
      <c r="F37" s="44" t="s">
        <v>55</v>
      </c>
      <c r="G37" s="12"/>
      <c r="H37" s="12"/>
      <c r="I37" s="12"/>
      <c r="J37" s="12"/>
    </row>
    <row r="38" spans="1:10" ht="12.75">
      <c r="A38" s="17"/>
      <c r="B38" s="18"/>
      <c r="C38" s="19"/>
      <c r="D38" s="42"/>
      <c r="E38" s="18"/>
      <c r="F38" s="18"/>
      <c r="G38" s="18"/>
      <c r="H38" s="18"/>
      <c r="I38" s="18"/>
      <c r="J38" s="18"/>
    </row>
    <row r="39" spans="1:10" ht="12.75">
      <c r="A39" s="20" t="s">
        <v>56</v>
      </c>
      <c r="B39" s="12">
        <v>5</v>
      </c>
      <c r="C39" s="13"/>
      <c r="D39" s="12"/>
      <c r="E39" s="12"/>
      <c r="F39" s="44" t="s">
        <v>57</v>
      </c>
      <c r="G39" s="12"/>
      <c r="H39" s="12"/>
      <c r="I39" s="12"/>
      <c r="J39" s="12"/>
    </row>
    <row r="40" spans="1:10" ht="12.75">
      <c r="A40" s="20" t="s">
        <v>58</v>
      </c>
      <c r="B40" s="12">
        <v>5</v>
      </c>
      <c r="C40" s="13"/>
      <c r="D40" s="16"/>
      <c r="E40" s="16"/>
      <c r="F40" s="44" t="s">
        <v>57</v>
      </c>
      <c r="G40" s="12">
        <v>7</v>
      </c>
      <c r="H40" s="12"/>
      <c r="I40" s="12"/>
      <c r="J40" s="12"/>
    </row>
    <row r="41" spans="1:10" ht="14.25">
      <c r="A41" s="9" t="s">
        <v>59</v>
      </c>
      <c r="B41" s="12">
        <v>10</v>
      </c>
      <c r="C41" s="13"/>
      <c r="D41" s="14" t="s">
        <v>13</v>
      </c>
      <c r="E41" s="34" t="s">
        <v>19</v>
      </c>
      <c r="F41" s="9"/>
      <c r="G41" s="9"/>
      <c r="H41" s="26"/>
      <c r="I41" s="26"/>
      <c r="J41" s="26"/>
    </row>
    <row r="42" spans="1:10" ht="14.25">
      <c r="A42" s="25" t="s">
        <v>60</v>
      </c>
      <c r="B42" s="12">
        <v>5</v>
      </c>
      <c r="C42" s="13"/>
      <c r="D42" s="14" t="s">
        <v>13</v>
      </c>
      <c r="E42" s="34" t="s">
        <v>19</v>
      </c>
      <c r="F42" s="16"/>
      <c r="G42" s="9"/>
      <c r="H42" s="26"/>
      <c r="I42" s="26"/>
      <c r="J42" s="26"/>
    </row>
    <row r="43" spans="1:10" ht="14.25">
      <c r="A43" s="25" t="s">
        <v>61</v>
      </c>
      <c r="B43" s="12">
        <v>2</v>
      </c>
      <c r="C43" s="13"/>
      <c r="D43" s="14" t="s">
        <v>13</v>
      </c>
      <c r="E43" s="34" t="s">
        <v>19</v>
      </c>
      <c r="G43" s="9"/>
      <c r="H43" s="26"/>
      <c r="I43" s="26"/>
      <c r="J43" s="26"/>
    </row>
    <row r="44" spans="1:10" ht="14.25">
      <c r="A44" s="20" t="s">
        <v>62</v>
      </c>
      <c r="B44" s="12">
        <v>10</v>
      </c>
      <c r="C44" s="13"/>
      <c r="D44" s="14" t="s">
        <v>13</v>
      </c>
      <c r="E44" s="34" t="s">
        <v>19</v>
      </c>
      <c r="F44" s="16"/>
      <c r="G44" s="9"/>
      <c r="H44" s="26"/>
      <c r="I44" s="26"/>
      <c r="J44" s="26"/>
    </row>
    <row r="45" spans="1:10" ht="14.25">
      <c r="A45" s="9" t="s">
        <v>63</v>
      </c>
      <c r="B45" s="12">
        <v>10</v>
      </c>
      <c r="C45" s="13"/>
      <c r="D45" s="46" t="s">
        <v>64</v>
      </c>
      <c r="E45" s="34" t="s">
        <v>19</v>
      </c>
      <c r="F45" s="9"/>
      <c r="G45" s="9"/>
      <c r="H45" s="26"/>
      <c r="I45" s="26"/>
      <c r="J45" s="26"/>
    </row>
    <row r="46" spans="1:10" ht="14.25">
      <c r="A46" s="47" t="s">
        <v>65</v>
      </c>
      <c r="B46" s="12">
        <v>50</v>
      </c>
      <c r="C46" s="13"/>
      <c r="D46" s="12"/>
      <c r="E46" s="12"/>
      <c r="F46" s="44" t="s">
        <v>66</v>
      </c>
      <c r="G46" s="12"/>
      <c r="H46" s="12"/>
      <c r="I46" s="12"/>
      <c r="J46" s="12"/>
    </row>
    <row r="48" spans="1:10" ht="14.25">
      <c r="A48" s="17"/>
      <c r="B48" s="18"/>
      <c r="C48" s="19"/>
      <c r="D48" s="18"/>
      <c r="E48" s="18"/>
      <c r="F48" s="18"/>
      <c r="G48" s="18"/>
      <c r="H48" s="18"/>
      <c r="I48" s="18"/>
      <c r="J48" s="18"/>
    </row>
    <row r="49" spans="1:10" ht="14.25">
      <c r="A49" s="20" t="s">
        <v>67</v>
      </c>
      <c r="B49" s="13" t="s">
        <v>68</v>
      </c>
      <c r="C49" s="13"/>
      <c r="D49" s="14" t="s">
        <v>69</v>
      </c>
      <c r="E49" s="15" t="s">
        <v>19</v>
      </c>
      <c r="F49" s="16"/>
      <c r="G49" s="12"/>
      <c r="H49" s="12"/>
      <c r="I49" s="12"/>
      <c r="J49" s="12"/>
    </row>
    <row r="50" spans="1:10" ht="14.25">
      <c r="A50" s="20" t="s">
        <v>70</v>
      </c>
      <c r="B50" s="12">
        <v>5</v>
      </c>
      <c r="C50" s="13"/>
      <c r="D50" s="12"/>
      <c r="E50" s="12"/>
      <c r="F50" s="44" t="s">
        <v>71</v>
      </c>
      <c r="G50" s="12">
        <v>10</v>
      </c>
      <c r="H50" s="12"/>
      <c r="I50" s="12"/>
      <c r="J50" s="12"/>
    </row>
    <row r="53" spans="1:10" ht="14.25">
      <c r="A53" s="17"/>
      <c r="B53" s="18"/>
      <c r="C53" s="19"/>
      <c r="D53" s="18"/>
      <c r="E53" s="18"/>
      <c r="F53" s="18"/>
      <c r="G53" s="18"/>
      <c r="H53" s="18"/>
      <c r="I53" s="18"/>
      <c r="J53" s="18"/>
    </row>
    <row r="54" spans="1:10" ht="14.25">
      <c r="A54" s="20" t="s">
        <v>72</v>
      </c>
      <c r="B54" s="12">
        <v>10</v>
      </c>
      <c r="C54" s="13"/>
      <c r="D54" s="14" t="s">
        <v>73</v>
      </c>
      <c r="E54" s="15" t="s">
        <v>51</v>
      </c>
      <c r="F54" s="16"/>
      <c r="G54" s="12">
        <v>9</v>
      </c>
      <c r="H54" s="12"/>
      <c r="I54" s="12"/>
      <c r="J54" s="12"/>
    </row>
    <row r="55" spans="1:10" ht="14.25">
      <c r="A55" s="17"/>
      <c r="B55" s="18"/>
      <c r="C55" s="19"/>
      <c r="D55" s="18"/>
      <c r="E55" s="18"/>
      <c r="F55" s="18"/>
      <c r="G55" s="18"/>
      <c r="H55" s="18"/>
      <c r="I55" s="18"/>
      <c r="J55" s="18"/>
    </row>
    <row r="56" spans="1:10" ht="15.75">
      <c r="A56" s="20" t="s">
        <v>74</v>
      </c>
      <c r="B56" s="12">
        <v>8</v>
      </c>
      <c r="C56" s="13"/>
      <c r="D56" s="12"/>
      <c r="E56" s="12"/>
      <c r="F56" s="48" t="s">
        <v>19</v>
      </c>
      <c r="G56" s="12"/>
      <c r="H56" s="12"/>
      <c r="I56" s="12"/>
      <c r="J56" s="12"/>
    </row>
    <row r="57" spans="1:10" ht="15.75">
      <c r="A57" s="20" t="s">
        <v>75</v>
      </c>
      <c r="B57" s="12">
        <v>10</v>
      </c>
      <c r="C57" s="13"/>
      <c r="D57" s="12"/>
      <c r="E57" s="12"/>
      <c r="F57" s="48" t="s">
        <v>19</v>
      </c>
      <c r="G57" s="12">
        <v>8</v>
      </c>
      <c r="H57" s="12"/>
      <c r="I57" s="12"/>
      <c r="J57" s="12"/>
    </row>
    <row r="58" spans="1:10" ht="14.25">
      <c r="A58" s="9" t="s">
        <v>76</v>
      </c>
      <c r="B58" s="12">
        <v>3</v>
      </c>
      <c r="C58" s="13"/>
      <c r="D58" s="12"/>
      <c r="E58" s="12"/>
      <c r="F58" s="48" t="s">
        <v>19</v>
      </c>
      <c r="G58" s="12">
        <v>5</v>
      </c>
      <c r="H58" s="12"/>
      <c r="I58" s="12"/>
      <c r="J58" s="12"/>
    </row>
    <row r="59" spans="1:10" ht="15.75">
      <c r="A59" s="9" t="s">
        <v>77</v>
      </c>
      <c r="B59" s="12">
        <v>3</v>
      </c>
      <c r="C59" s="13"/>
      <c r="D59" s="14" t="s">
        <v>19</v>
      </c>
      <c r="E59" s="15" t="s">
        <v>51</v>
      </c>
      <c r="F59" s="48"/>
      <c r="G59" s="12"/>
      <c r="H59" s="12"/>
      <c r="I59" s="12"/>
      <c r="J59" s="12"/>
    </row>
    <row r="60" spans="1:10" ht="14.25">
      <c r="A60" s="9" t="s">
        <v>78</v>
      </c>
      <c r="B60" s="12">
        <v>10</v>
      </c>
      <c r="C60" s="13"/>
      <c r="D60" s="12"/>
      <c r="E60" s="12"/>
      <c r="F60" s="48" t="s">
        <v>19</v>
      </c>
      <c r="G60" s="12">
        <v>8</v>
      </c>
      <c r="H60" s="12"/>
      <c r="I60" s="12"/>
      <c r="J60" s="12">
        <v>10</v>
      </c>
    </row>
    <row r="65" spans="1:10" ht="14.25">
      <c r="A65" s="17"/>
      <c r="B65" s="18"/>
      <c r="C65" s="19"/>
      <c r="D65" s="49"/>
      <c r="E65" s="49"/>
      <c r="F65" s="17"/>
      <c r="G65" s="17"/>
      <c r="H65" s="49"/>
      <c r="I65" s="49"/>
      <c r="J65" s="49"/>
    </row>
    <row r="66" spans="1:10" ht="13.5" customHeight="1">
      <c r="A66" s="20" t="s">
        <v>79</v>
      </c>
      <c r="B66" s="12">
        <v>25</v>
      </c>
      <c r="C66" s="13"/>
      <c r="D66" s="12"/>
      <c r="E66" s="12"/>
      <c r="F66" s="48" t="s">
        <v>19</v>
      </c>
      <c r="G66" s="12"/>
      <c r="H66" s="12"/>
      <c r="I66" s="12"/>
      <c r="J66" s="12"/>
    </row>
    <row r="67" spans="1:10" ht="14.25">
      <c r="A67" s="20" t="s">
        <v>80</v>
      </c>
      <c r="B67" s="12">
        <v>15</v>
      </c>
      <c r="C67" s="13"/>
      <c r="D67" s="12"/>
      <c r="E67" s="12"/>
      <c r="F67" s="48" t="s">
        <v>19</v>
      </c>
      <c r="G67" s="12"/>
      <c r="H67" s="12"/>
      <c r="I67" s="12"/>
      <c r="J67" s="12"/>
    </row>
    <row r="68" spans="1:10" ht="14.25">
      <c r="A68" s="20" t="s">
        <v>81</v>
      </c>
      <c r="B68" s="12">
        <v>40</v>
      </c>
      <c r="C68" s="13"/>
      <c r="D68" s="12"/>
      <c r="E68" s="12"/>
      <c r="F68" s="48" t="s">
        <v>19</v>
      </c>
      <c r="G68" s="12"/>
      <c r="H68" s="12"/>
      <c r="I68" s="12"/>
      <c r="J68" s="12"/>
    </row>
    <row r="69" spans="1:10" ht="14.25">
      <c r="A69" s="20" t="s">
        <v>82</v>
      </c>
      <c r="B69" s="12">
        <v>21</v>
      </c>
      <c r="C69" s="13"/>
      <c r="D69" s="12"/>
      <c r="E69" s="12"/>
      <c r="F69" s="48" t="s">
        <v>19</v>
      </c>
      <c r="G69" s="12"/>
      <c r="H69" s="12"/>
      <c r="I69" s="12"/>
      <c r="J69" s="12"/>
    </row>
    <row r="70" spans="1:10" ht="14.25">
      <c r="A70" s="20" t="s">
        <v>83</v>
      </c>
      <c r="B70" s="12">
        <v>17</v>
      </c>
      <c r="C70" s="13"/>
      <c r="D70" s="12"/>
      <c r="E70" s="12"/>
      <c r="F70" s="48" t="s">
        <v>19</v>
      </c>
      <c r="G70" s="12"/>
      <c r="H70" s="12"/>
      <c r="I70" s="12"/>
      <c r="J70" s="12"/>
    </row>
    <row r="71" spans="1:10" ht="14.25">
      <c r="A71" s="17"/>
      <c r="B71" s="18"/>
      <c r="C71" s="19"/>
      <c r="D71" s="49"/>
      <c r="E71" s="49"/>
      <c r="F71" s="17"/>
      <c r="G71" s="17"/>
      <c r="H71" s="49"/>
      <c r="I71" s="49"/>
      <c r="J71" s="49"/>
    </row>
    <row r="72" spans="1:10" ht="14.25">
      <c r="A72" s="20" t="s">
        <v>84</v>
      </c>
      <c r="B72" s="12"/>
      <c r="C72" s="13"/>
      <c r="D72" s="50" t="s">
        <v>85</v>
      </c>
      <c r="E72" s="51" t="s">
        <v>86</v>
      </c>
      <c r="F72" s="25"/>
      <c r="G72" s="9"/>
      <c r="H72" s="26"/>
      <c r="I72" s="26"/>
      <c r="J72" s="26"/>
    </row>
    <row r="73" spans="1:10" ht="14.25">
      <c r="A73" s="17"/>
      <c r="B73" s="18"/>
      <c r="C73" s="19"/>
      <c r="D73" s="49"/>
      <c r="E73" s="49"/>
      <c r="F73" s="17"/>
      <c r="G73" s="17"/>
      <c r="H73" s="49"/>
      <c r="I73" s="49"/>
      <c r="J73" s="49"/>
    </row>
    <row r="74" spans="1:10" s="56" customFormat="1" ht="14.25">
      <c r="A74" s="20" t="s">
        <v>87</v>
      </c>
      <c r="B74" s="16"/>
      <c r="C74" s="52"/>
      <c r="D74" s="20"/>
      <c r="E74" s="53"/>
      <c r="F74" s="54" t="s">
        <v>88</v>
      </c>
      <c r="G74" s="20"/>
      <c r="H74" s="53"/>
      <c r="I74" s="55"/>
      <c r="J74" s="53" t="s">
        <v>89</v>
      </c>
    </row>
    <row r="75" spans="1:10" ht="14.25">
      <c r="A75" s="17"/>
      <c r="B75" s="18"/>
      <c r="C75" s="19"/>
      <c r="D75" s="49"/>
      <c r="E75" s="49"/>
      <c r="F75" s="17"/>
      <c r="G75" s="17"/>
      <c r="H75" s="49"/>
      <c r="I75" s="49"/>
      <c r="J75" s="49"/>
    </row>
    <row r="76" spans="1:10" ht="14.25">
      <c r="A76" s="20" t="s">
        <v>90</v>
      </c>
      <c r="B76" s="12"/>
      <c r="C76" s="13"/>
      <c r="D76" s="25"/>
      <c r="E76" s="9"/>
      <c r="F76" s="57" t="s">
        <v>91</v>
      </c>
      <c r="G76" s="9"/>
      <c r="H76" s="26"/>
      <c r="I76" s="26"/>
      <c r="J76" s="58">
        <v>40806</v>
      </c>
    </row>
    <row r="77" spans="1:10" s="56" customFormat="1" ht="14.25">
      <c r="A77" s="20" t="s">
        <v>92</v>
      </c>
      <c r="B77" s="59"/>
      <c r="C77" s="52"/>
      <c r="D77" s="20"/>
      <c r="E77" s="53"/>
      <c r="F77" s="57" t="s">
        <v>91</v>
      </c>
      <c r="G77" s="20"/>
      <c r="H77" s="53"/>
      <c r="I77" s="53"/>
      <c r="J77" s="55">
        <v>40806</v>
      </c>
    </row>
    <row r="78" spans="1:10" s="56" customFormat="1" ht="14.25">
      <c r="A78" s="20"/>
      <c r="B78" s="16"/>
      <c r="C78" s="52"/>
      <c r="D78" s="53"/>
      <c r="E78" s="53"/>
      <c r="F78" s="20"/>
      <c r="G78" s="20"/>
      <c r="H78" s="53"/>
      <c r="I78" s="53"/>
      <c r="J78" s="53"/>
    </row>
    <row r="79" spans="1:10" s="56" customFormat="1" ht="13.5" customHeight="1">
      <c r="A79" s="20"/>
      <c r="B79" s="16"/>
      <c r="C79" s="52"/>
      <c r="D79" s="53"/>
      <c r="E79" s="53"/>
      <c r="F79" s="20"/>
      <c r="G79" s="20"/>
      <c r="H79" s="53"/>
      <c r="I79" s="53"/>
      <c r="J79" s="53"/>
    </row>
    <row r="80" spans="1:3" ht="14.25">
      <c r="A80" s="5" t="s">
        <v>93</v>
      </c>
      <c r="B80" s="6">
        <f>SUM(B4:B79)</f>
        <v>363</v>
      </c>
      <c r="C80" s="7"/>
    </row>
    <row r="82" ht="14.25">
      <c r="A82" s="60" t="s">
        <v>94</v>
      </c>
    </row>
    <row r="84" spans="1:10" ht="14.25">
      <c r="A84" s="32" t="s">
        <v>95</v>
      </c>
      <c r="B84" s="12"/>
      <c r="C84" s="13"/>
      <c r="D84" s="61" t="s">
        <v>96</v>
      </c>
      <c r="E84" s="35" t="s">
        <v>97</v>
      </c>
      <c r="F84" s="16"/>
      <c r="G84" s="12">
        <v>16</v>
      </c>
      <c r="H84" s="12" t="s">
        <v>98</v>
      </c>
      <c r="I84" s="62">
        <v>8</v>
      </c>
      <c r="J84" s="12"/>
    </row>
    <row r="85" spans="1:10" ht="14.25">
      <c r="A85" s="32" t="s">
        <v>99</v>
      </c>
      <c r="B85" s="12"/>
      <c r="C85" s="13"/>
      <c r="D85" s="61" t="s">
        <v>96</v>
      </c>
      <c r="E85" s="35" t="s">
        <v>97</v>
      </c>
      <c r="F85" s="16"/>
      <c r="G85" s="12">
        <v>16</v>
      </c>
      <c r="H85" s="12" t="s">
        <v>98</v>
      </c>
      <c r="I85" s="12">
        <v>8</v>
      </c>
      <c r="J85" s="12"/>
    </row>
    <row r="86" spans="1:10" ht="14.25">
      <c r="A86" s="32" t="s">
        <v>100</v>
      </c>
      <c r="B86" s="12"/>
      <c r="C86" s="13"/>
      <c r="D86" s="35" t="s">
        <v>101</v>
      </c>
      <c r="E86" s="35" t="s">
        <v>102</v>
      </c>
      <c r="F86" s="16"/>
      <c r="G86" s="12">
        <v>14</v>
      </c>
      <c r="H86" s="12" t="s">
        <v>103</v>
      </c>
      <c r="I86" s="12">
        <v>8</v>
      </c>
      <c r="J86" s="12"/>
    </row>
    <row r="87" spans="1:10" ht="14.25">
      <c r="A87" s="32" t="s">
        <v>104</v>
      </c>
      <c r="B87" s="12"/>
      <c r="C87" s="63"/>
      <c r="D87" s="36" t="s">
        <v>19</v>
      </c>
      <c r="E87" s="35" t="s">
        <v>51</v>
      </c>
      <c r="F87" s="25"/>
      <c r="G87" s="25"/>
      <c r="H87" s="25"/>
      <c r="I87" s="25"/>
      <c r="J87" s="64"/>
    </row>
    <row r="88" spans="1:10" ht="14.25">
      <c r="A88" s="32" t="s">
        <v>105</v>
      </c>
      <c r="B88" s="12"/>
      <c r="C88" s="13"/>
      <c r="D88" s="36" t="s">
        <v>19</v>
      </c>
      <c r="E88" s="35" t="s">
        <v>51</v>
      </c>
      <c r="F88" s="9"/>
      <c r="G88" s="9"/>
      <c r="H88" s="26"/>
      <c r="I88" s="26"/>
      <c r="J88" s="26"/>
    </row>
    <row r="89" spans="1:10" ht="14.25">
      <c r="A89" s="32" t="s">
        <v>106</v>
      </c>
      <c r="B89" s="12"/>
      <c r="C89" s="13"/>
      <c r="D89" s="36" t="s">
        <v>19</v>
      </c>
      <c r="E89" s="65"/>
      <c r="F89" s="9"/>
      <c r="G89" s="9"/>
      <c r="H89" s="26"/>
      <c r="I89" s="26"/>
      <c r="J89" s="26"/>
    </row>
    <row r="90" spans="1:10" ht="14.25">
      <c r="A90" s="32" t="s">
        <v>107</v>
      </c>
      <c r="B90" s="12"/>
      <c r="C90" s="13"/>
      <c r="D90" s="12"/>
      <c r="E90" s="12"/>
      <c r="F90" s="35" t="s">
        <v>71</v>
      </c>
      <c r="G90" s="12">
        <v>12</v>
      </c>
      <c r="H90" s="12"/>
      <c r="I90" s="12"/>
      <c r="J90" s="12"/>
    </row>
    <row r="91" spans="1:10" ht="14.25">
      <c r="A91" s="32" t="s">
        <v>108</v>
      </c>
      <c r="B91" s="12"/>
      <c r="C91" s="13"/>
      <c r="D91" s="12"/>
      <c r="E91" s="12"/>
      <c r="F91" s="35" t="s">
        <v>71</v>
      </c>
      <c r="G91" s="12"/>
      <c r="H91" s="12"/>
      <c r="I91" s="12"/>
      <c r="J91" s="12"/>
    </row>
    <row r="92" spans="1:10" ht="14.25">
      <c r="A92" s="32" t="s">
        <v>109</v>
      </c>
      <c r="B92" s="12"/>
      <c r="C92" s="63"/>
      <c r="D92" s="25"/>
      <c r="E92" s="25"/>
      <c r="F92" s="35" t="s">
        <v>57</v>
      </c>
      <c r="G92" s="25"/>
      <c r="H92" s="25"/>
      <c r="I92" s="25"/>
      <c r="J92" s="64"/>
    </row>
  </sheetData>
  <sheetProtection selectLockedCells="1" selectUnlockedCells="1"/>
  <mergeCells count="2">
    <mergeCell ref="D1:F1"/>
    <mergeCell ref="H1:J1"/>
  </mergeCells>
  <printOptions/>
  <pageMargins left="1.1020833333333333" right="0.5118055555555555" top="0.2361111111111111" bottom="0.2361111111111111" header="0.5118055555555555" footer="0.5118055555555555"/>
  <pageSetup fitToHeight="1" fitToWidth="1" horizontalDpi="300" verticalDpi="300" orientation="landscape"/>
</worksheet>
</file>

<file path=xl/worksheets/sheet2.xml><?xml version="1.0" encoding="utf-8"?>
<worksheet xmlns="http://schemas.openxmlformats.org/spreadsheetml/2006/main" xmlns:r="http://schemas.openxmlformats.org/officeDocument/2006/relationships">
  <dimension ref="A1:D23"/>
  <sheetViews>
    <sheetView tabSelected="1" zoomScale="90" zoomScaleNormal="90" workbookViewId="0" topLeftCell="A1">
      <selection activeCell="C35" sqref="C35"/>
    </sheetView>
  </sheetViews>
  <sheetFormatPr defaultColWidth="11.421875" defaultRowHeight="12.75"/>
  <cols>
    <col min="1" max="1" width="17.57421875" style="66" customWidth="1"/>
    <col min="2" max="16384" width="11.57421875" style="66" customWidth="1"/>
  </cols>
  <sheetData>
    <row r="1" spans="1:4" ht="17.25">
      <c r="A1" s="67" t="s">
        <v>110</v>
      </c>
      <c r="B1" s="67" t="s">
        <v>111</v>
      </c>
      <c r="C1" s="67" t="s">
        <v>112</v>
      </c>
      <c r="D1" s="67" t="s">
        <v>113</v>
      </c>
    </row>
    <row r="2" spans="1:4" ht="17.25">
      <c r="A2" s="68" t="s">
        <v>14</v>
      </c>
      <c r="B2" s="68" t="s">
        <v>114</v>
      </c>
      <c r="C2" s="68"/>
      <c r="D2" s="68"/>
    </row>
    <row r="3" spans="1:4" ht="17.25">
      <c r="A3" s="68" t="s">
        <v>115</v>
      </c>
      <c r="B3" s="68" t="s">
        <v>114</v>
      </c>
      <c r="C3" s="68"/>
      <c r="D3" s="68"/>
    </row>
    <row r="4" spans="1:4" ht="17.25">
      <c r="A4" s="68" t="s">
        <v>116</v>
      </c>
      <c r="B4" s="68" t="s">
        <v>114</v>
      </c>
      <c r="C4" s="68"/>
      <c r="D4" s="68"/>
    </row>
    <row r="5" spans="1:4" ht="17.25">
      <c r="A5" s="68" t="s">
        <v>117</v>
      </c>
      <c r="B5" s="68" t="s">
        <v>114</v>
      </c>
      <c r="C5" s="68"/>
      <c r="D5" s="68"/>
    </row>
    <row r="6" spans="1:4" ht="17.25">
      <c r="A6" s="68" t="s">
        <v>118</v>
      </c>
      <c r="B6" s="68" t="s">
        <v>119</v>
      </c>
      <c r="C6" s="68">
        <v>14</v>
      </c>
      <c r="D6" s="68"/>
    </row>
    <row r="7" spans="1:4" ht="17.25">
      <c r="A7" s="68" t="s">
        <v>120</v>
      </c>
      <c r="B7" s="68" t="s">
        <v>119</v>
      </c>
      <c r="C7" s="68"/>
      <c r="D7" s="68"/>
    </row>
    <row r="8" spans="1:4" ht="17.25">
      <c r="A8" s="68" t="s">
        <v>121</v>
      </c>
      <c r="B8" s="68" t="s">
        <v>119</v>
      </c>
      <c r="C8" s="68">
        <v>14</v>
      </c>
      <c r="D8" s="68"/>
    </row>
    <row r="9" spans="1:4" ht="17.25">
      <c r="A9" s="68" t="s">
        <v>122</v>
      </c>
      <c r="B9" s="68" t="s">
        <v>119</v>
      </c>
      <c r="C9" s="68">
        <v>6</v>
      </c>
      <c r="D9" s="68"/>
    </row>
    <row r="10" spans="1:4" ht="17.25">
      <c r="A10" s="68" t="s">
        <v>123</v>
      </c>
      <c r="B10" s="68" t="s">
        <v>119</v>
      </c>
      <c r="C10" s="68">
        <v>2</v>
      </c>
      <c r="D10" s="68"/>
    </row>
    <row r="11" spans="1:4" ht="17.25">
      <c r="A11" s="68" t="s">
        <v>124</v>
      </c>
      <c r="B11" s="68" t="s">
        <v>119</v>
      </c>
      <c r="C11" s="68">
        <v>2</v>
      </c>
      <c r="D11" s="68"/>
    </row>
    <row r="12" spans="1:4" ht="17.25">
      <c r="A12" s="68" t="s">
        <v>125</v>
      </c>
      <c r="B12" s="68" t="s">
        <v>119</v>
      </c>
      <c r="C12" s="68">
        <v>1</v>
      </c>
      <c r="D12" s="68"/>
    </row>
    <row r="13" spans="1:4" ht="17.25">
      <c r="A13" s="68" t="s">
        <v>126</v>
      </c>
      <c r="B13" s="68" t="s">
        <v>127</v>
      </c>
      <c r="C13" s="68"/>
      <c r="D13" s="68"/>
    </row>
    <row r="14" spans="1:4" ht="17.25">
      <c r="A14" s="68" t="s">
        <v>128</v>
      </c>
      <c r="B14" s="68" t="s">
        <v>127</v>
      </c>
      <c r="C14" s="68"/>
      <c r="D14" s="68"/>
    </row>
    <row r="15" spans="1:4" ht="17.25">
      <c r="A15" s="68" t="s">
        <v>129</v>
      </c>
      <c r="B15" s="68" t="s">
        <v>127</v>
      </c>
      <c r="C15" s="68"/>
      <c r="D15" s="68"/>
    </row>
    <row r="16" spans="1:4" ht="17.25">
      <c r="A16" s="68" t="s">
        <v>130</v>
      </c>
      <c r="B16" s="68" t="s">
        <v>127</v>
      </c>
      <c r="C16" s="68"/>
      <c r="D16" s="68"/>
    </row>
    <row r="17" spans="1:4" ht="17.25">
      <c r="A17" s="68" t="s">
        <v>131</v>
      </c>
      <c r="B17" s="68" t="s">
        <v>127</v>
      </c>
      <c r="C17" s="68"/>
      <c r="D17" s="68"/>
    </row>
    <row r="18" spans="1:4" ht="17.25">
      <c r="A18" s="68" t="s">
        <v>132</v>
      </c>
      <c r="B18" s="68" t="s">
        <v>127</v>
      </c>
      <c r="C18" s="68"/>
      <c r="D18" s="68"/>
    </row>
    <row r="19" spans="1:4" ht="17.25">
      <c r="A19" s="68" t="s">
        <v>133</v>
      </c>
      <c r="B19" s="68" t="s">
        <v>127</v>
      </c>
      <c r="C19" s="68"/>
      <c r="D19" s="68"/>
    </row>
    <row r="20" spans="1:4" ht="17.25">
      <c r="A20" s="68" t="s">
        <v>134</v>
      </c>
      <c r="B20" s="68" t="s">
        <v>127</v>
      </c>
      <c r="C20" s="68"/>
      <c r="D20" s="68"/>
    </row>
    <row r="21" spans="1:4" ht="17.25">
      <c r="A21" s="68" t="s">
        <v>135</v>
      </c>
      <c r="B21" s="68" t="s">
        <v>127</v>
      </c>
      <c r="C21" s="68"/>
      <c r="D21" s="68"/>
    </row>
    <row r="22" spans="1:4" ht="17.25">
      <c r="A22" s="68" t="s">
        <v>136</v>
      </c>
      <c r="B22" s="68" t="s">
        <v>127</v>
      </c>
      <c r="C22" s="68"/>
      <c r="D22" s="68"/>
    </row>
    <row r="23" spans="1:4" ht="17.25">
      <c r="A23" s="68" t="s">
        <v>137</v>
      </c>
      <c r="B23" s="68" t="s">
        <v>127</v>
      </c>
      <c r="C23" s="68"/>
      <c r="D23" s="68"/>
    </row>
  </sheetData>
  <sheetProtection selectLockedCells="1" selectUnlockedCells="1"/>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worksheet>
</file>

<file path=xl/worksheets/sheet3.xml><?xml version="1.0" encoding="utf-8"?>
<worksheet xmlns="http://schemas.openxmlformats.org/spreadsheetml/2006/main" xmlns:r="http://schemas.openxmlformats.org/officeDocument/2006/relationships">
  <dimension ref="A1:I55"/>
  <sheetViews>
    <sheetView zoomScale="90" zoomScaleNormal="90" workbookViewId="0" topLeftCell="A16">
      <selection activeCell="J16" sqref="J16"/>
    </sheetView>
  </sheetViews>
  <sheetFormatPr defaultColWidth="9.140625" defaultRowHeight="12.75"/>
  <cols>
    <col min="1" max="1" width="15.00390625" style="1" customWidth="1"/>
    <col min="2" max="3" width="13.140625" style="1" customWidth="1"/>
    <col min="4" max="4" width="15.8515625" style="1" customWidth="1"/>
    <col min="5" max="5" width="14.57421875" style="1" customWidth="1"/>
    <col min="6" max="6" width="11.140625" style="1" customWidth="1"/>
    <col min="7" max="7" width="12.00390625" style="1" customWidth="1"/>
    <col min="8" max="8" width="11.57421875" style="1" customWidth="1"/>
    <col min="9" max="9" width="11.7109375" style="1" customWidth="1"/>
    <col min="10" max="16384" width="9.00390625" style="1" customWidth="1"/>
  </cols>
  <sheetData>
    <row r="1" spans="1:9" ht="14.25">
      <c r="A1" s="69" t="s">
        <v>138</v>
      </c>
      <c r="B1" s="69"/>
      <c r="C1" s="69"/>
      <c r="D1" s="70"/>
      <c r="E1" s="70"/>
      <c r="F1" s="70"/>
      <c r="G1" s="70"/>
      <c r="H1" s="70"/>
      <c r="I1" s="70"/>
    </row>
    <row r="2" spans="1:9" ht="14.25">
      <c r="A2" s="71" t="s">
        <v>79</v>
      </c>
      <c r="B2" s="70" t="s">
        <v>139</v>
      </c>
      <c r="C2" s="70" t="s">
        <v>140</v>
      </c>
      <c r="D2" s="70" t="s">
        <v>70</v>
      </c>
      <c r="E2" s="70" t="s">
        <v>141</v>
      </c>
      <c r="F2" s="70" t="s">
        <v>142</v>
      </c>
      <c r="G2" s="70" t="s">
        <v>143</v>
      </c>
      <c r="H2" s="70"/>
      <c r="I2" s="70"/>
    </row>
    <row r="3" spans="1:9" ht="14.25">
      <c r="A3" s="71" t="s">
        <v>144</v>
      </c>
      <c r="B3" s="70" t="s">
        <v>145</v>
      </c>
      <c r="C3" s="70" t="s">
        <v>116</v>
      </c>
      <c r="D3" s="70"/>
      <c r="E3" s="70"/>
      <c r="F3" s="70"/>
      <c r="G3" s="70"/>
      <c r="H3" s="70"/>
      <c r="I3" s="70"/>
    </row>
    <row r="4" spans="1:9" ht="14.25">
      <c r="A4" s="71" t="s">
        <v>146</v>
      </c>
      <c r="B4" s="70" t="s">
        <v>140</v>
      </c>
      <c r="C4" s="70" t="s">
        <v>145</v>
      </c>
      <c r="D4" s="70" t="s">
        <v>31</v>
      </c>
      <c r="E4" s="70"/>
      <c r="F4" s="70"/>
      <c r="G4" s="70"/>
      <c r="H4" s="70"/>
      <c r="I4" s="70"/>
    </row>
    <row r="5" spans="1:9" ht="14.25">
      <c r="A5" s="71" t="s">
        <v>147</v>
      </c>
      <c r="B5" s="70"/>
      <c r="C5" s="70"/>
      <c r="D5" s="70"/>
      <c r="E5" s="70"/>
      <c r="F5" s="70"/>
      <c r="G5" s="70"/>
      <c r="H5" s="70"/>
      <c r="I5" s="70"/>
    </row>
    <row r="6" spans="1:9" ht="14.25">
      <c r="A6" s="71" t="s">
        <v>148</v>
      </c>
      <c r="B6" s="70" t="s">
        <v>70</v>
      </c>
      <c r="C6" s="70" t="s">
        <v>143</v>
      </c>
      <c r="D6" s="70"/>
      <c r="E6" s="70"/>
      <c r="F6" s="70"/>
      <c r="G6" s="70"/>
      <c r="H6" s="70"/>
      <c r="I6" s="70"/>
    </row>
    <row r="7" spans="1:9" ht="14.25">
      <c r="A7" s="71" t="s">
        <v>149</v>
      </c>
      <c r="B7" s="70" t="s">
        <v>90</v>
      </c>
      <c r="C7" s="70"/>
      <c r="D7" s="70"/>
      <c r="E7" s="70"/>
      <c r="F7" s="70"/>
      <c r="G7" s="70"/>
      <c r="H7" s="70"/>
      <c r="I7" s="70"/>
    </row>
    <row r="8" spans="1:9" ht="14.25">
      <c r="A8" s="71" t="s">
        <v>81</v>
      </c>
      <c r="B8" s="70" t="s">
        <v>31</v>
      </c>
      <c r="C8" s="70"/>
      <c r="D8" s="70"/>
      <c r="E8" s="70"/>
      <c r="F8" s="70"/>
      <c r="G8" s="70"/>
      <c r="H8" s="70"/>
      <c r="I8" s="70"/>
    </row>
    <row r="9" spans="1:9" ht="14.25">
      <c r="A9" s="71" t="s">
        <v>150</v>
      </c>
      <c r="B9" s="70"/>
      <c r="C9" s="70"/>
      <c r="D9" s="70"/>
      <c r="E9" s="70"/>
      <c r="F9" s="70"/>
      <c r="G9" s="70"/>
      <c r="H9" s="70"/>
      <c r="I9" s="70"/>
    </row>
    <row r="10" spans="1:9" ht="14.25">
      <c r="A10" s="71" t="s">
        <v>151</v>
      </c>
      <c r="B10" s="70"/>
      <c r="C10" s="70"/>
      <c r="D10" s="70"/>
      <c r="E10" s="70"/>
      <c r="F10" s="70"/>
      <c r="G10" s="70"/>
      <c r="H10" s="70"/>
      <c r="I10" s="70"/>
    </row>
    <row r="11" spans="1:9" ht="14.25">
      <c r="A11" s="71" t="s">
        <v>152</v>
      </c>
      <c r="B11" s="70" t="s">
        <v>140</v>
      </c>
      <c r="C11" s="70" t="s">
        <v>17</v>
      </c>
      <c r="D11" s="70" t="s">
        <v>129</v>
      </c>
      <c r="E11" s="70" t="s">
        <v>131</v>
      </c>
      <c r="F11" s="70"/>
      <c r="G11" s="70"/>
      <c r="H11" s="70"/>
      <c r="I11" s="70"/>
    </row>
    <row r="12" spans="1:9" ht="14.25">
      <c r="A12" s="71" t="s">
        <v>153</v>
      </c>
      <c r="B12" s="70" t="s">
        <v>154</v>
      </c>
      <c r="C12" s="70" t="s">
        <v>155</v>
      </c>
      <c r="D12" s="70"/>
      <c r="E12" s="70"/>
      <c r="F12" s="70"/>
      <c r="G12" s="70"/>
      <c r="H12" s="70"/>
      <c r="I12" s="70"/>
    </row>
    <row r="13" spans="1:9" ht="14.25">
      <c r="A13" s="71" t="s">
        <v>156</v>
      </c>
      <c r="B13" s="70" t="s">
        <v>126</v>
      </c>
      <c r="C13" s="70" t="s">
        <v>122</v>
      </c>
      <c r="D13" s="70" t="s">
        <v>157</v>
      </c>
      <c r="E13" s="70" t="s">
        <v>158</v>
      </c>
      <c r="F13" s="70"/>
      <c r="G13" s="70"/>
      <c r="H13" s="70"/>
      <c r="I13" s="70"/>
    </row>
    <row r="14" spans="1:9" ht="14.25">
      <c r="A14" s="71" t="s">
        <v>159</v>
      </c>
      <c r="B14" s="70"/>
      <c r="C14" s="70"/>
      <c r="D14" s="70"/>
      <c r="E14" s="70"/>
      <c r="F14" s="70"/>
      <c r="G14" s="70"/>
      <c r="H14" s="70"/>
      <c r="I14" s="70"/>
    </row>
    <row r="15" spans="1:9" ht="14.25">
      <c r="A15" s="71" t="s">
        <v>47</v>
      </c>
      <c r="B15" s="70" t="s">
        <v>140</v>
      </c>
      <c r="C15" s="70" t="s">
        <v>160</v>
      </c>
      <c r="D15" s="70" t="s">
        <v>143</v>
      </c>
      <c r="E15" s="70"/>
      <c r="F15" s="70"/>
      <c r="G15" s="70"/>
      <c r="H15" s="70"/>
      <c r="I15" s="70"/>
    </row>
    <row r="16" spans="1:9" ht="14.25">
      <c r="A16" s="71" t="s">
        <v>161</v>
      </c>
      <c r="B16" s="70" t="s">
        <v>90</v>
      </c>
      <c r="C16" s="70" t="s">
        <v>162</v>
      </c>
      <c r="D16" s="70" t="s">
        <v>163</v>
      </c>
      <c r="E16" s="70"/>
      <c r="F16" s="70"/>
      <c r="G16" s="70"/>
      <c r="H16" s="70"/>
      <c r="I16" s="70"/>
    </row>
    <row r="17" spans="1:9" ht="14.25">
      <c r="A17" s="71" t="s">
        <v>164</v>
      </c>
      <c r="B17" s="70" t="s">
        <v>90</v>
      </c>
      <c r="C17" s="70" t="s">
        <v>116</v>
      </c>
      <c r="D17" s="70"/>
      <c r="E17" s="70"/>
      <c r="F17" s="70"/>
      <c r="G17" s="70"/>
      <c r="H17" s="70"/>
      <c r="I17" s="70"/>
    </row>
    <row r="18" spans="1:9" ht="14.25">
      <c r="A18" s="71" t="s">
        <v>165</v>
      </c>
      <c r="B18" s="70" t="s">
        <v>166</v>
      </c>
      <c r="C18" s="70" t="s">
        <v>70</v>
      </c>
      <c r="D18" s="70" t="s">
        <v>123</v>
      </c>
      <c r="E18" s="70" t="s">
        <v>31</v>
      </c>
      <c r="F18" s="70"/>
      <c r="G18" s="70"/>
      <c r="H18" s="70"/>
      <c r="I18" s="70"/>
    </row>
    <row r="19" spans="1:9" ht="14.25">
      <c r="A19" s="71" t="s">
        <v>167</v>
      </c>
      <c r="B19" s="70" t="s">
        <v>166</v>
      </c>
      <c r="C19" s="70" t="s">
        <v>99</v>
      </c>
      <c r="D19" s="70" t="s">
        <v>70</v>
      </c>
      <c r="E19" s="70" t="s">
        <v>168</v>
      </c>
      <c r="F19" s="70"/>
      <c r="G19" s="70"/>
      <c r="H19" s="70"/>
      <c r="I19" s="70"/>
    </row>
    <row r="20" spans="1:9" ht="14.25">
      <c r="A20" s="71" t="s">
        <v>169</v>
      </c>
      <c r="B20" s="70" t="s">
        <v>170</v>
      </c>
      <c r="C20" s="70" t="s">
        <v>141</v>
      </c>
      <c r="D20" s="70" t="s">
        <v>92</v>
      </c>
      <c r="E20" s="70" t="s">
        <v>116</v>
      </c>
      <c r="F20" s="70" t="s">
        <v>171</v>
      </c>
      <c r="G20" s="70" t="s">
        <v>172</v>
      </c>
      <c r="H20" s="70" t="s">
        <v>31</v>
      </c>
      <c r="I20" s="70"/>
    </row>
    <row r="21" spans="1:9" ht="14.25">
      <c r="A21" s="71" t="s">
        <v>173</v>
      </c>
      <c r="B21" s="70"/>
      <c r="C21" s="70"/>
      <c r="D21" s="70"/>
      <c r="E21" s="70"/>
      <c r="F21" s="70"/>
      <c r="G21" s="70"/>
      <c r="H21" s="70"/>
      <c r="I21" s="70"/>
    </row>
    <row r="22" spans="1:9" ht="14.25">
      <c r="A22" s="71" t="s">
        <v>174</v>
      </c>
      <c r="B22" s="70"/>
      <c r="C22" s="70"/>
      <c r="D22" s="70"/>
      <c r="E22" s="70"/>
      <c r="F22" s="70"/>
      <c r="G22" s="70"/>
      <c r="H22" s="70"/>
      <c r="I22" s="70"/>
    </row>
    <row r="23" spans="1:9" ht="14.25">
      <c r="A23" s="71" t="s">
        <v>175</v>
      </c>
      <c r="B23" s="70" t="s">
        <v>17</v>
      </c>
      <c r="C23" s="70" t="s">
        <v>90</v>
      </c>
      <c r="D23" s="70" t="s">
        <v>142</v>
      </c>
      <c r="E23" s="70" t="s">
        <v>116</v>
      </c>
      <c r="F23" s="70"/>
      <c r="G23" s="70"/>
      <c r="H23" s="70"/>
      <c r="I23" s="70"/>
    </row>
    <row r="24" spans="1:9" ht="14.25">
      <c r="A24" s="72" t="s">
        <v>176</v>
      </c>
      <c r="B24" s="73"/>
      <c r="C24" s="73"/>
      <c r="D24" s="70"/>
      <c r="E24" s="70"/>
      <c r="F24" s="70"/>
      <c r="G24" s="70"/>
      <c r="H24" s="70"/>
      <c r="I24" s="70"/>
    </row>
    <row r="25" spans="1:9" ht="14.25">
      <c r="A25" s="70"/>
      <c r="B25" s="70"/>
      <c r="C25" s="70"/>
      <c r="D25" s="70"/>
      <c r="E25" s="70"/>
      <c r="F25" s="70"/>
      <c r="G25" s="70"/>
      <c r="H25" s="70"/>
      <c r="I25" s="70"/>
    </row>
    <row r="26" spans="1:9" ht="14.25">
      <c r="A26" s="69" t="s">
        <v>177</v>
      </c>
      <c r="B26" s="69"/>
      <c r="C26" s="69"/>
      <c r="D26" s="70"/>
      <c r="E26" s="70"/>
      <c r="F26" s="70"/>
      <c r="G26" s="70"/>
      <c r="H26" s="70"/>
      <c r="I26" s="70"/>
    </row>
    <row r="27" spans="1:9" ht="14.25">
      <c r="A27" s="74" t="s">
        <v>178</v>
      </c>
      <c r="B27" s="70" t="s">
        <v>179</v>
      </c>
      <c r="C27" s="70" t="s">
        <v>70</v>
      </c>
      <c r="D27" s="70" t="s">
        <v>23</v>
      </c>
      <c r="E27" s="70" t="s">
        <v>180</v>
      </c>
      <c r="F27" s="70" t="s">
        <v>56</v>
      </c>
      <c r="G27" s="70"/>
      <c r="H27" s="70"/>
      <c r="I27" s="70"/>
    </row>
    <row r="28" spans="1:9" ht="14.25">
      <c r="A28" s="74" t="s">
        <v>76</v>
      </c>
      <c r="B28" s="70"/>
      <c r="C28" s="70"/>
      <c r="D28" s="70"/>
      <c r="E28" s="70"/>
      <c r="F28" s="70"/>
      <c r="G28" s="70"/>
      <c r="H28" s="70"/>
      <c r="I28" s="70"/>
    </row>
    <row r="29" spans="1:9" ht="14.25">
      <c r="A29" s="74" t="s">
        <v>181</v>
      </c>
      <c r="B29" s="70" t="s">
        <v>70</v>
      </c>
      <c r="C29" s="70" t="s">
        <v>182</v>
      </c>
      <c r="D29" s="70" t="s">
        <v>141</v>
      </c>
      <c r="E29" s="70" t="s">
        <v>145</v>
      </c>
      <c r="F29" s="70" t="s">
        <v>180</v>
      </c>
      <c r="G29" s="70" t="s">
        <v>56</v>
      </c>
      <c r="H29" s="70" t="s">
        <v>183</v>
      </c>
      <c r="I29" s="70"/>
    </row>
    <row r="30" spans="1:9" ht="14.25">
      <c r="A30" s="74" t="s">
        <v>75</v>
      </c>
      <c r="B30" s="70" t="s">
        <v>179</v>
      </c>
      <c r="C30" s="70" t="s">
        <v>70</v>
      </c>
      <c r="D30" s="70" t="s">
        <v>23</v>
      </c>
      <c r="E30" s="70" t="s">
        <v>180</v>
      </c>
      <c r="F30" s="70" t="s">
        <v>56</v>
      </c>
      <c r="G30" s="70"/>
      <c r="H30" s="70"/>
      <c r="I30" s="70"/>
    </row>
    <row r="31" spans="1:9" ht="14.25">
      <c r="A31" s="74" t="s">
        <v>184</v>
      </c>
      <c r="B31" s="70" t="s">
        <v>166</v>
      </c>
      <c r="C31" s="70" t="s">
        <v>180</v>
      </c>
      <c r="D31" s="70" t="s">
        <v>172</v>
      </c>
      <c r="E31" s="70" t="s">
        <v>31</v>
      </c>
      <c r="F31" s="70" t="s">
        <v>141</v>
      </c>
      <c r="G31" s="70" t="s">
        <v>160</v>
      </c>
      <c r="H31" s="70"/>
      <c r="I31" s="70"/>
    </row>
    <row r="32" spans="1:9" ht="14.25">
      <c r="A32" s="74" t="s">
        <v>185</v>
      </c>
      <c r="B32" s="70"/>
      <c r="C32" s="70"/>
      <c r="D32" s="70"/>
      <c r="E32" s="70"/>
      <c r="F32" s="70"/>
      <c r="G32" s="70"/>
      <c r="H32" s="70"/>
      <c r="I32" s="75"/>
    </row>
    <row r="33" spans="1:9" ht="14.25">
      <c r="A33" s="74" t="s">
        <v>186</v>
      </c>
      <c r="B33" s="70"/>
      <c r="C33" s="70"/>
      <c r="D33" s="70"/>
      <c r="E33" s="70"/>
      <c r="F33" s="70"/>
      <c r="G33" s="70"/>
      <c r="H33" s="70"/>
      <c r="I33" s="70"/>
    </row>
    <row r="34" spans="1:9" ht="14.25">
      <c r="A34" s="74" t="s">
        <v>187</v>
      </c>
      <c r="B34" s="70" t="s">
        <v>188</v>
      </c>
      <c r="C34" s="70" t="s">
        <v>189</v>
      </c>
      <c r="D34" s="70" t="s">
        <v>70</v>
      </c>
      <c r="E34" s="70"/>
      <c r="F34" s="70"/>
      <c r="G34" s="70"/>
      <c r="H34" s="70"/>
      <c r="I34" s="70"/>
    </row>
    <row r="35" spans="1:9" ht="14.25">
      <c r="A35" s="74" t="s">
        <v>43</v>
      </c>
      <c r="B35" s="70" t="s">
        <v>23</v>
      </c>
      <c r="C35" s="70" t="s">
        <v>170</v>
      </c>
      <c r="D35" s="70" t="s">
        <v>160</v>
      </c>
      <c r="E35" s="70"/>
      <c r="F35" s="70"/>
      <c r="G35" s="70"/>
      <c r="H35" s="70"/>
      <c r="I35" s="70"/>
    </row>
    <row r="36" spans="1:9" ht="14.25">
      <c r="A36" s="74" t="s">
        <v>11</v>
      </c>
      <c r="B36" s="70"/>
      <c r="C36" s="70"/>
      <c r="D36" s="70"/>
      <c r="E36" s="70"/>
      <c r="F36" s="70"/>
      <c r="G36" s="70"/>
      <c r="H36" s="70"/>
      <c r="I36" s="70"/>
    </row>
    <row r="37" spans="1:9" ht="14.25">
      <c r="A37" s="74" t="s">
        <v>190</v>
      </c>
      <c r="B37" s="70" t="s">
        <v>191</v>
      </c>
      <c r="C37" s="70" t="s">
        <v>179</v>
      </c>
      <c r="D37" s="70" t="s">
        <v>142</v>
      </c>
      <c r="E37" s="70" t="s">
        <v>140</v>
      </c>
      <c r="F37" s="70" t="s">
        <v>192</v>
      </c>
      <c r="G37" s="70"/>
      <c r="H37" s="70"/>
      <c r="I37" s="70"/>
    </row>
    <row r="38" spans="1:9" ht="14.25">
      <c r="A38" s="74" t="s">
        <v>29</v>
      </c>
      <c r="B38" s="70" t="s">
        <v>188</v>
      </c>
      <c r="C38" s="70" t="s">
        <v>189</v>
      </c>
      <c r="D38" s="70" t="s">
        <v>70</v>
      </c>
      <c r="E38" s="70"/>
      <c r="F38" s="70"/>
      <c r="G38" s="70"/>
      <c r="H38" s="70"/>
      <c r="I38" s="70"/>
    </row>
    <row r="39" spans="1:9" ht="14.25">
      <c r="A39" s="74" t="s">
        <v>193</v>
      </c>
      <c r="B39" s="70"/>
      <c r="C39" s="70"/>
      <c r="D39" s="70"/>
      <c r="E39" s="70"/>
      <c r="F39" s="70"/>
      <c r="G39" s="70"/>
      <c r="H39" s="70"/>
      <c r="I39" s="70"/>
    </row>
    <row r="40" spans="1:9" ht="14.25">
      <c r="A40" s="74" t="s">
        <v>194</v>
      </c>
      <c r="B40" s="70"/>
      <c r="C40" s="70"/>
      <c r="D40" s="70"/>
      <c r="E40" s="70"/>
      <c r="F40" s="70"/>
      <c r="G40" s="70"/>
      <c r="H40" s="70"/>
      <c r="I40" s="70"/>
    </row>
    <row r="41" spans="1:9" ht="14.25">
      <c r="A41" s="74" t="s">
        <v>195</v>
      </c>
      <c r="B41" s="70" t="s">
        <v>145</v>
      </c>
      <c r="C41" s="70" t="s">
        <v>196</v>
      </c>
      <c r="D41" s="70" t="s">
        <v>141</v>
      </c>
      <c r="E41" s="70" t="s">
        <v>166</v>
      </c>
      <c r="F41" s="70"/>
      <c r="G41" s="70"/>
      <c r="H41" s="70"/>
      <c r="I41" s="70"/>
    </row>
    <row r="42" spans="1:9" ht="14.25">
      <c r="A42" s="74" t="s">
        <v>46</v>
      </c>
      <c r="B42" s="70" t="s">
        <v>197</v>
      </c>
      <c r="C42" s="70" t="s">
        <v>198</v>
      </c>
      <c r="D42" s="70" t="s">
        <v>199</v>
      </c>
      <c r="E42" s="70" t="s">
        <v>200</v>
      </c>
      <c r="F42" s="70" t="s">
        <v>201</v>
      </c>
      <c r="G42" s="70" t="s">
        <v>17</v>
      </c>
      <c r="H42" s="70" t="s">
        <v>90</v>
      </c>
      <c r="I42" s="70" t="s">
        <v>202</v>
      </c>
    </row>
    <row r="43" spans="1:9" ht="14.25">
      <c r="A43" s="70"/>
      <c r="B43" s="70"/>
      <c r="C43" s="70"/>
      <c r="D43" s="70"/>
      <c r="E43" s="70"/>
      <c r="F43" s="70"/>
      <c r="G43" s="70"/>
      <c r="H43" s="70"/>
      <c r="I43" s="70"/>
    </row>
    <row r="44" spans="1:9" ht="14.25">
      <c r="A44" s="69" t="s">
        <v>203</v>
      </c>
      <c r="B44" s="70"/>
      <c r="C44" s="70"/>
      <c r="D44" s="70"/>
      <c r="E44" s="70"/>
      <c r="F44" s="70"/>
      <c r="G44" s="70"/>
      <c r="H44" s="70"/>
      <c r="I44" s="70"/>
    </row>
    <row r="45" spans="1:9" ht="14.25">
      <c r="A45" s="76" t="s">
        <v>204</v>
      </c>
      <c r="B45" s="70"/>
      <c r="C45" s="70"/>
      <c r="D45" s="70"/>
      <c r="E45" s="70"/>
      <c r="F45" s="70"/>
      <c r="G45" s="70"/>
      <c r="H45" s="70"/>
      <c r="I45" s="70"/>
    </row>
    <row r="46" spans="1:9" ht="14.25">
      <c r="A46" s="76" t="s">
        <v>205</v>
      </c>
      <c r="B46" s="70"/>
      <c r="C46" s="70"/>
      <c r="D46" s="70"/>
      <c r="E46" s="70"/>
      <c r="F46" s="70"/>
      <c r="G46" s="70"/>
      <c r="H46" s="70"/>
      <c r="I46" s="70"/>
    </row>
    <row r="47" spans="1:9" ht="14.25">
      <c r="A47" s="76" t="s">
        <v>126</v>
      </c>
      <c r="B47" s="70"/>
      <c r="C47" s="70"/>
      <c r="D47" s="70"/>
      <c r="E47" s="70"/>
      <c r="F47" s="70"/>
      <c r="G47" s="70"/>
      <c r="H47" s="70"/>
      <c r="I47" s="70"/>
    </row>
    <row r="48" spans="1:9" ht="14.25">
      <c r="A48" s="76" t="s">
        <v>129</v>
      </c>
      <c r="B48" s="70"/>
      <c r="C48" s="70"/>
      <c r="D48" s="70"/>
      <c r="E48" s="70"/>
      <c r="F48" s="70"/>
      <c r="G48" s="70"/>
      <c r="H48" s="70"/>
      <c r="I48" s="70"/>
    </row>
    <row r="49" spans="1:9" ht="14.25">
      <c r="A49" s="76" t="s">
        <v>132</v>
      </c>
      <c r="B49" s="70"/>
      <c r="C49" s="70"/>
      <c r="D49" s="70"/>
      <c r="E49" s="70"/>
      <c r="F49" s="70"/>
      <c r="G49" s="70"/>
      <c r="H49" s="70"/>
      <c r="I49" s="70"/>
    </row>
    <row r="50" spans="1:9" ht="14.25">
      <c r="A50" s="76" t="s">
        <v>133</v>
      </c>
      <c r="B50" s="70"/>
      <c r="C50" s="70"/>
      <c r="D50" s="70"/>
      <c r="E50" s="70"/>
      <c r="F50" s="70"/>
      <c r="G50" s="70"/>
      <c r="H50" s="70"/>
      <c r="I50" s="70"/>
    </row>
    <row r="51" spans="1:9" ht="14.25">
      <c r="A51" s="76" t="s">
        <v>206</v>
      </c>
      <c r="B51" s="70"/>
      <c r="C51" s="70"/>
      <c r="D51" s="70"/>
      <c r="E51" s="70"/>
      <c r="F51" s="70"/>
      <c r="G51" s="70"/>
      <c r="H51" s="70"/>
      <c r="I51" s="70"/>
    </row>
    <row r="52" spans="1:9" ht="14.25">
      <c r="A52" s="76" t="s">
        <v>207</v>
      </c>
      <c r="B52" s="70"/>
      <c r="C52" s="70"/>
      <c r="D52" s="70"/>
      <c r="E52" s="70"/>
      <c r="F52" s="70"/>
      <c r="G52" s="70"/>
      <c r="H52" s="70"/>
      <c r="I52" s="70"/>
    </row>
    <row r="53" spans="1:9" ht="14.25">
      <c r="A53" s="76" t="s">
        <v>37</v>
      </c>
      <c r="B53" s="70"/>
      <c r="C53" s="70"/>
      <c r="D53" s="70"/>
      <c r="E53" s="70"/>
      <c r="F53" s="70"/>
      <c r="G53" s="70"/>
      <c r="H53" s="70"/>
      <c r="I53" s="70"/>
    </row>
    <row r="54" spans="1:9" ht="14.25">
      <c r="A54" s="76" t="s">
        <v>208</v>
      </c>
      <c r="B54" s="70"/>
      <c r="C54" s="70"/>
      <c r="D54" s="70"/>
      <c r="E54" s="70"/>
      <c r="F54" s="70"/>
      <c r="G54" s="70"/>
      <c r="H54" s="70"/>
      <c r="I54" s="70"/>
    </row>
    <row r="55" spans="1:9" ht="14.25">
      <c r="A55" s="76" t="s">
        <v>209</v>
      </c>
      <c r="B55" s="70"/>
      <c r="C55" s="70"/>
      <c r="D55" s="70"/>
      <c r="E55" s="70"/>
      <c r="F55" s="70"/>
      <c r="G55" s="70"/>
      <c r="H55" s="70"/>
      <c r="I55" s="70"/>
    </row>
  </sheetData>
  <sheetProtection selectLockedCells="1" selectUnlockedCells="1"/>
  <mergeCells count="2">
    <mergeCell ref="A1:C1"/>
    <mergeCell ref="A26:C26"/>
  </mergeCells>
  <printOptions/>
  <pageMargins left="0.75" right="0.75" top="1" bottom="1" header="0.5118055555555555" footer="0.5118055555555555"/>
  <pageSetup horizontalDpi="300" verticalDpi="300" orientation="landscape"/>
</worksheet>
</file>

<file path=xl/worksheets/sheet4.xml><?xml version="1.0" encoding="utf-8"?>
<worksheet xmlns="http://schemas.openxmlformats.org/spreadsheetml/2006/main" xmlns:r="http://schemas.openxmlformats.org/officeDocument/2006/relationships">
  <dimension ref="A1:N87"/>
  <sheetViews>
    <sheetView zoomScale="90" zoomScaleNormal="90" workbookViewId="0" topLeftCell="A10">
      <selection activeCell="G20" sqref="G20"/>
    </sheetView>
  </sheetViews>
  <sheetFormatPr defaultColWidth="9.140625" defaultRowHeight="12.75"/>
  <cols>
    <col min="1" max="1" width="15.140625" style="0" customWidth="1"/>
  </cols>
  <sheetData>
    <row r="1" spans="1:13" ht="14.25" customHeight="1">
      <c r="A1" s="77" t="s">
        <v>210</v>
      </c>
      <c r="B1" s="77"/>
      <c r="C1" s="77"/>
      <c r="D1" s="77"/>
      <c r="E1" s="77"/>
      <c r="F1" s="77"/>
      <c r="G1" s="77"/>
      <c r="H1" s="77"/>
      <c r="I1" s="77"/>
      <c r="J1" s="77"/>
      <c r="K1" s="77"/>
      <c r="L1" s="77"/>
      <c r="M1" s="77"/>
    </row>
    <row r="2" spans="1:13" ht="26.25" customHeight="1">
      <c r="A2" s="78" t="s">
        <v>211</v>
      </c>
      <c r="B2" s="78" t="s">
        <v>212</v>
      </c>
      <c r="C2" s="77" t="s">
        <v>213</v>
      </c>
      <c r="D2" s="77"/>
      <c r="E2" s="77" t="s">
        <v>214</v>
      </c>
      <c r="F2" s="77"/>
      <c r="G2" s="77" t="s">
        <v>215</v>
      </c>
      <c r="H2" s="77"/>
      <c r="I2" s="77" t="s">
        <v>216</v>
      </c>
      <c r="J2" s="77"/>
      <c r="K2" s="77" t="s">
        <v>217</v>
      </c>
      <c r="L2" s="77"/>
      <c r="M2" s="78" t="s">
        <v>218</v>
      </c>
    </row>
    <row r="3" spans="1:13" ht="50.25" customHeight="1">
      <c r="A3" s="79" t="s">
        <v>219</v>
      </c>
      <c r="B3" s="80" t="s">
        <v>220</v>
      </c>
      <c r="C3" s="81" t="s">
        <v>221</v>
      </c>
      <c r="D3" s="81"/>
      <c r="E3" s="82" t="s">
        <v>70</v>
      </c>
      <c r="F3" s="82"/>
      <c r="G3" s="73"/>
      <c r="H3" s="73"/>
      <c r="I3" s="82" t="s">
        <v>222</v>
      </c>
      <c r="J3" s="82"/>
      <c r="K3" s="82" t="s">
        <v>223</v>
      </c>
      <c r="L3" s="82"/>
      <c r="M3" s="83" t="s">
        <v>224</v>
      </c>
    </row>
    <row r="4" spans="1:12" ht="50.25" customHeight="1">
      <c r="A4" s="79" t="s">
        <v>79</v>
      </c>
      <c r="B4" s="80" t="s">
        <v>225</v>
      </c>
      <c r="C4" s="81" t="s">
        <v>226</v>
      </c>
      <c r="D4" s="81"/>
      <c r="E4" s="82" t="s">
        <v>227</v>
      </c>
      <c r="F4" s="82"/>
      <c r="G4" s="82" t="s">
        <v>228</v>
      </c>
      <c r="H4" s="82"/>
      <c r="I4" s="82" t="s">
        <v>229</v>
      </c>
      <c r="J4" s="82"/>
      <c r="K4" s="73"/>
      <c r="L4" s="73"/>
    </row>
    <row r="5" spans="1:13" ht="50.25" customHeight="1">
      <c r="A5" s="79" t="s">
        <v>230</v>
      </c>
      <c r="B5" s="80" t="s">
        <v>231</v>
      </c>
      <c r="C5" s="82" t="s">
        <v>232</v>
      </c>
      <c r="D5" s="82"/>
      <c r="E5" s="82" t="s">
        <v>233</v>
      </c>
      <c r="F5" s="82"/>
      <c r="G5" s="73"/>
      <c r="H5" s="73"/>
      <c r="I5" s="82" t="s">
        <v>234</v>
      </c>
      <c r="J5" s="82"/>
      <c r="K5" s="82" t="s">
        <v>235</v>
      </c>
      <c r="L5" s="82"/>
      <c r="M5" s="83" t="s">
        <v>236</v>
      </c>
    </row>
    <row r="6" spans="1:13" ht="50.25" customHeight="1">
      <c r="A6" s="79" t="s">
        <v>78</v>
      </c>
      <c r="B6" s="79" t="s">
        <v>237</v>
      </c>
      <c r="C6" s="81" t="s">
        <v>238</v>
      </c>
      <c r="D6" s="81"/>
      <c r="E6" s="82" t="s">
        <v>239</v>
      </c>
      <c r="F6" s="82"/>
      <c r="G6" s="73"/>
      <c r="H6" s="73"/>
      <c r="I6" s="82" t="s">
        <v>240</v>
      </c>
      <c r="J6" s="82"/>
      <c r="K6" s="82" t="s">
        <v>241</v>
      </c>
      <c r="L6" s="82"/>
      <c r="M6" s="84" t="s">
        <v>242</v>
      </c>
    </row>
    <row r="7" spans="1:13" ht="50.25" customHeight="1">
      <c r="A7" s="79" t="s">
        <v>243</v>
      </c>
      <c r="B7" s="80" t="s">
        <v>244</v>
      </c>
      <c r="C7" s="82" t="s">
        <v>245</v>
      </c>
      <c r="D7" s="82"/>
      <c r="E7" s="82" t="s">
        <v>246</v>
      </c>
      <c r="F7" s="82"/>
      <c r="G7" s="73"/>
      <c r="H7" s="73"/>
      <c r="I7" s="73"/>
      <c r="J7" s="73"/>
      <c r="K7" s="81" t="s">
        <v>247</v>
      </c>
      <c r="L7" s="81"/>
      <c r="M7" s="84" t="s">
        <v>248</v>
      </c>
    </row>
    <row r="8" spans="1:13" ht="50.25" customHeight="1">
      <c r="A8" s="79" t="s">
        <v>249</v>
      </c>
      <c r="B8" s="79" t="s">
        <v>250</v>
      </c>
      <c r="C8" s="73"/>
      <c r="D8" s="73"/>
      <c r="E8" s="82" t="s">
        <v>251</v>
      </c>
      <c r="F8" s="82"/>
      <c r="G8" s="73"/>
      <c r="H8" s="73"/>
      <c r="I8" s="73"/>
      <c r="J8" s="73"/>
      <c r="K8" s="82" t="s">
        <v>252</v>
      </c>
      <c r="L8" s="82"/>
      <c r="M8" s="84" t="s">
        <v>253</v>
      </c>
    </row>
    <row r="9" spans="1:13" ht="50.25" customHeight="1">
      <c r="A9" s="79" t="s">
        <v>254</v>
      </c>
      <c r="B9" s="79" t="s">
        <v>250</v>
      </c>
      <c r="C9" s="73"/>
      <c r="D9" s="73"/>
      <c r="E9" s="82" t="s">
        <v>255</v>
      </c>
      <c r="F9" s="82"/>
      <c r="G9" s="73"/>
      <c r="H9" s="73"/>
      <c r="I9" s="73"/>
      <c r="J9" s="73"/>
      <c r="K9" s="82" t="s">
        <v>256</v>
      </c>
      <c r="L9" s="82"/>
      <c r="M9" s="84" t="s">
        <v>257</v>
      </c>
    </row>
    <row r="10" spans="1:13" ht="50.25" customHeight="1">
      <c r="A10" s="79" t="s">
        <v>258</v>
      </c>
      <c r="B10" s="79" t="s">
        <v>259</v>
      </c>
      <c r="C10" s="82" t="s">
        <v>260</v>
      </c>
      <c r="D10" s="82"/>
      <c r="E10" s="81" t="s">
        <v>261</v>
      </c>
      <c r="F10" s="81"/>
      <c r="G10" s="81" t="s">
        <v>262</v>
      </c>
      <c r="H10" s="81"/>
      <c r="I10" s="73"/>
      <c r="J10" s="73"/>
      <c r="K10" s="82" t="s">
        <v>263</v>
      </c>
      <c r="L10" s="82"/>
      <c r="M10" s="79" t="s">
        <v>264</v>
      </c>
    </row>
    <row r="11" spans="1:13" ht="50.25" customHeight="1">
      <c r="A11" s="79" t="s">
        <v>265</v>
      </c>
      <c r="B11" s="79" t="s">
        <v>266</v>
      </c>
      <c r="C11" s="73"/>
      <c r="D11" s="73"/>
      <c r="E11" s="82" t="s">
        <v>267</v>
      </c>
      <c r="F11" s="82"/>
      <c r="G11" s="73"/>
      <c r="H11" s="73"/>
      <c r="I11" s="73"/>
      <c r="J11" s="73"/>
      <c r="K11" s="82" t="s">
        <v>268</v>
      </c>
      <c r="L11" s="82"/>
      <c r="M11" s="1"/>
    </row>
    <row r="12" spans="1:13" ht="50.25" customHeight="1">
      <c r="A12" s="85" t="s">
        <v>269</v>
      </c>
      <c r="B12" s="80" t="s">
        <v>270</v>
      </c>
      <c r="C12" s="82" t="s">
        <v>166</v>
      </c>
      <c r="D12" s="82"/>
      <c r="E12" s="81" t="s">
        <v>271</v>
      </c>
      <c r="F12" s="81"/>
      <c r="G12" s="73"/>
      <c r="H12" s="73"/>
      <c r="I12" s="73"/>
      <c r="J12" s="73"/>
      <c r="K12" s="82" t="s">
        <v>272</v>
      </c>
      <c r="L12" s="82"/>
      <c r="M12" s="79" t="s">
        <v>273</v>
      </c>
    </row>
    <row r="13" spans="1:13" ht="50.25" customHeight="1">
      <c r="A13" s="79" t="s">
        <v>72</v>
      </c>
      <c r="B13" s="80" t="s">
        <v>274</v>
      </c>
      <c r="C13" s="73"/>
      <c r="D13" s="73"/>
      <c r="E13" s="82" t="s">
        <v>275</v>
      </c>
      <c r="F13" s="82"/>
      <c r="G13" s="82" t="s">
        <v>276</v>
      </c>
      <c r="H13" s="82"/>
      <c r="I13" s="73"/>
      <c r="J13" s="73"/>
      <c r="K13" s="82" t="s">
        <v>277</v>
      </c>
      <c r="L13" s="82"/>
      <c r="M13" s="1"/>
    </row>
    <row r="14" spans="1:13" ht="50.25" customHeight="1">
      <c r="A14" s="78" t="s">
        <v>211</v>
      </c>
      <c r="B14" s="78" t="s">
        <v>212</v>
      </c>
      <c r="C14" s="77" t="s">
        <v>213</v>
      </c>
      <c r="D14" s="77"/>
      <c r="E14" s="77" t="s">
        <v>214</v>
      </c>
      <c r="F14" s="77"/>
      <c r="G14" s="77" t="s">
        <v>215</v>
      </c>
      <c r="H14" s="77"/>
      <c r="I14" s="77" t="s">
        <v>216</v>
      </c>
      <c r="J14" s="77"/>
      <c r="K14" s="77" t="s">
        <v>217</v>
      </c>
      <c r="L14" s="77"/>
      <c r="M14" s="78" t="s">
        <v>218</v>
      </c>
    </row>
    <row r="15" spans="1:14" ht="50.25" customHeight="1">
      <c r="A15" s="85" t="s">
        <v>278</v>
      </c>
      <c r="B15" s="80" t="s">
        <v>279</v>
      </c>
      <c r="C15" s="82" t="s">
        <v>280</v>
      </c>
      <c r="D15" s="82"/>
      <c r="E15" s="81" t="s">
        <v>281</v>
      </c>
      <c r="F15" s="81"/>
      <c r="G15" s="73"/>
      <c r="H15" s="73"/>
      <c r="I15" s="73"/>
      <c r="J15" s="73"/>
      <c r="K15" s="73"/>
      <c r="L15" s="73"/>
      <c r="M15" s="84" t="s">
        <v>282</v>
      </c>
      <c r="N15" s="1"/>
    </row>
    <row r="16" spans="1:13" ht="50.25" customHeight="1">
      <c r="A16" s="79" t="s">
        <v>283</v>
      </c>
      <c r="B16" s="79" t="s">
        <v>284</v>
      </c>
      <c r="C16" s="82" t="s">
        <v>285</v>
      </c>
      <c r="D16" s="82"/>
      <c r="E16" s="82" t="s">
        <v>70</v>
      </c>
      <c r="F16" s="82"/>
      <c r="G16" s="73"/>
      <c r="H16" s="73"/>
      <c r="I16" s="81" t="s">
        <v>286</v>
      </c>
      <c r="J16" s="81"/>
      <c r="K16" s="82" t="s">
        <v>287</v>
      </c>
      <c r="L16" s="82"/>
      <c r="M16" s="84" t="s">
        <v>288</v>
      </c>
    </row>
    <row r="17" spans="1:13" ht="50.25" customHeight="1">
      <c r="A17" s="79" t="s">
        <v>187</v>
      </c>
      <c r="B17" s="80" t="s">
        <v>289</v>
      </c>
      <c r="C17" s="73"/>
      <c r="D17" s="73"/>
      <c r="E17" s="82" t="s">
        <v>290</v>
      </c>
      <c r="F17" s="82"/>
      <c r="G17" s="73"/>
      <c r="H17" s="73"/>
      <c r="I17" s="73"/>
      <c r="J17" s="73"/>
      <c r="K17" s="82" t="s">
        <v>291</v>
      </c>
      <c r="L17" s="82"/>
      <c r="M17" s="84" t="s">
        <v>292</v>
      </c>
    </row>
    <row r="18" spans="1:13" ht="50.25" customHeight="1">
      <c r="A18" s="79" t="s">
        <v>293</v>
      </c>
      <c r="B18" s="79" t="s">
        <v>294</v>
      </c>
      <c r="C18" s="82" t="s">
        <v>295</v>
      </c>
      <c r="D18" s="82"/>
      <c r="E18" s="73"/>
      <c r="F18" s="73"/>
      <c r="G18" s="73"/>
      <c r="H18" s="73"/>
      <c r="I18" s="82" t="s">
        <v>296</v>
      </c>
      <c r="J18" s="82"/>
      <c r="K18" s="73"/>
      <c r="L18" s="73"/>
      <c r="M18" s="84" t="s">
        <v>297</v>
      </c>
    </row>
    <row r="19" spans="1:13" ht="50.25" customHeight="1">
      <c r="A19" s="79" t="s">
        <v>298</v>
      </c>
      <c r="B19" s="79" t="s">
        <v>299</v>
      </c>
      <c r="C19" s="73"/>
      <c r="D19" s="73"/>
      <c r="E19" s="82" t="s">
        <v>300</v>
      </c>
      <c r="F19" s="82"/>
      <c r="G19" s="73"/>
      <c r="H19" s="73"/>
      <c r="I19" s="73"/>
      <c r="J19" s="73"/>
      <c r="K19" s="82" t="s">
        <v>301</v>
      </c>
      <c r="L19" s="82"/>
      <c r="M19" s="83" t="s">
        <v>302</v>
      </c>
    </row>
    <row r="20" spans="1:13" ht="50.25" customHeight="1">
      <c r="A20" s="78" t="s">
        <v>211</v>
      </c>
      <c r="B20" s="78" t="s">
        <v>212</v>
      </c>
      <c r="C20" s="77" t="s">
        <v>213</v>
      </c>
      <c r="D20" s="77"/>
      <c r="E20" s="77" t="s">
        <v>214</v>
      </c>
      <c r="F20" s="77"/>
      <c r="G20" s="77" t="s">
        <v>215</v>
      </c>
      <c r="H20" s="77"/>
      <c r="I20" s="77" t="s">
        <v>216</v>
      </c>
      <c r="J20" s="77"/>
      <c r="K20" s="77" t="s">
        <v>217</v>
      </c>
      <c r="L20" s="77"/>
      <c r="M20" s="78" t="s">
        <v>218</v>
      </c>
    </row>
    <row r="21" spans="1:13" ht="50.25" customHeight="1">
      <c r="A21" s="79" t="s">
        <v>303</v>
      </c>
      <c r="B21" s="79" t="s">
        <v>304</v>
      </c>
      <c r="C21" s="82" t="s">
        <v>305</v>
      </c>
      <c r="D21" s="82"/>
      <c r="E21" s="82" t="s">
        <v>258</v>
      </c>
      <c r="F21" s="82"/>
      <c r="G21" s="73"/>
      <c r="H21" s="73"/>
      <c r="I21" s="81" t="s">
        <v>306</v>
      </c>
      <c r="J21" s="81"/>
      <c r="K21" s="82" t="s">
        <v>307</v>
      </c>
      <c r="L21" s="82"/>
      <c r="M21" s="84" t="s">
        <v>308</v>
      </c>
    </row>
    <row r="22" spans="1:13" ht="50.25" customHeight="1">
      <c r="A22" s="79" t="s">
        <v>190</v>
      </c>
      <c r="B22" s="79" t="s">
        <v>309</v>
      </c>
      <c r="C22" s="82" t="s">
        <v>310</v>
      </c>
      <c r="D22" s="82"/>
      <c r="E22" s="82" t="s">
        <v>311</v>
      </c>
      <c r="F22" s="82"/>
      <c r="G22" s="82" t="s">
        <v>312</v>
      </c>
      <c r="H22" s="82"/>
      <c r="I22" s="73"/>
      <c r="J22" s="73"/>
      <c r="K22" s="82" t="s">
        <v>313</v>
      </c>
      <c r="L22" s="82"/>
      <c r="M22" s="84" t="s">
        <v>314</v>
      </c>
    </row>
    <row r="23" spans="1:13" ht="50.25" customHeight="1">
      <c r="A23" s="79" t="s">
        <v>315</v>
      </c>
      <c r="B23" s="80" t="s">
        <v>316</v>
      </c>
      <c r="C23" s="73"/>
      <c r="D23" s="73"/>
      <c r="E23" s="82" t="s">
        <v>317</v>
      </c>
      <c r="F23" s="82"/>
      <c r="G23" s="73"/>
      <c r="H23" s="73"/>
      <c r="I23" s="73"/>
      <c r="J23" s="73"/>
      <c r="K23" s="82" t="s">
        <v>318</v>
      </c>
      <c r="L23" s="82"/>
      <c r="M23" s="84" t="s">
        <v>319</v>
      </c>
    </row>
    <row r="24" spans="1:13" ht="50.25" customHeight="1">
      <c r="A24" s="79" t="s">
        <v>320</v>
      </c>
      <c r="B24" s="80" t="s">
        <v>321</v>
      </c>
      <c r="C24" s="82" t="s">
        <v>322</v>
      </c>
      <c r="D24" s="82"/>
      <c r="E24" s="73"/>
      <c r="F24" s="73"/>
      <c r="G24" s="82" t="s">
        <v>323</v>
      </c>
      <c r="H24" s="82"/>
      <c r="I24" s="73"/>
      <c r="J24" s="73"/>
      <c r="K24" s="73"/>
      <c r="L24" s="73"/>
      <c r="M24" s="80" t="s">
        <v>324</v>
      </c>
    </row>
    <row r="25" spans="1:13" ht="50.25" customHeight="1">
      <c r="A25" s="85" t="s">
        <v>325</v>
      </c>
      <c r="B25" s="80" t="s">
        <v>326</v>
      </c>
      <c r="C25" s="82" t="s">
        <v>327</v>
      </c>
      <c r="D25" s="82"/>
      <c r="E25" s="82" t="s">
        <v>328</v>
      </c>
      <c r="F25" s="82"/>
      <c r="G25" s="82" t="s">
        <v>329</v>
      </c>
      <c r="H25" s="82"/>
      <c r="I25" s="73"/>
      <c r="J25" s="73"/>
      <c r="K25" s="73"/>
      <c r="L25" s="73"/>
      <c r="M25" s="84" t="s">
        <v>330</v>
      </c>
    </row>
    <row r="26" spans="1:13" ht="50.25" customHeight="1">
      <c r="A26" s="79" t="s">
        <v>331</v>
      </c>
      <c r="B26" s="80" t="s">
        <v>332</v>
      </c>
      <c r="C26" s="81" t="s">
        <v>333</v>
      </c>
      <c r="D26" s="81"/>
      <c r="E26" s="73"/>
      <c r="F26" s="73"/>
      <c r="G26" s="73"/>
      <c r="H26" s="73"/>
      <c r="I26" s="81" t="s">
        <v>334</v>
      </c>
      <c r="J26" s="81"/>
      <c r="K26" s="73"/>
      <c r="L26" s="73"/>
      <c r="M26" s="79" t="s">
        <v>335</v>
      </c>
    </row>
    <row r="27" spans="1:13" ht="50.25" customHeight="1">
      <c r="A27" s="79" t="s">
        <v>194</v>
      </c>
      <c r="B27" s="80" t="s">
        <v>336</v>
      </c>
      <c r="C27" s="73"/>
      <c r="D27" s="73"/>
      <c r="E27" s="82" t="s">
        <v>337</v>
      </c>
      <c r="F27" s="82"/>
      <c r="G27" s="73"/>
      <c r="H27" s="73"/>
      <c r="I27" s="73"/>
      <c r="J27" s="73"/>
      <c r="K27" s="73"/>
      <c r="L27" s="73"/>
      <c r="M27" s="84" t="s">
        <v>338</v>
      </c>
    </row>
    <row r="28" spans="1:13" ht="50.25" customHeight="1">
      <c r="A28" s="79" t="s">
        <v>46</v>
      </c>
      <c r="B28" s="80" t="s">
        <v>339</v>
      </c>
      <c r="C28" s="82" t="s">
        <v>340</v>
      </c>
      <c r="D28" s="82"/>
      <c r="E28" s="81" t="s">
        <v>341</v>
      </c>
      <c r="F28" s="81"/>
      <c r="G28" s="82" t="s">
        <v>312</v>
      </c>
      <c r="H28" s="82"/>
      <c r="I28" s="82" t="s">
        <v>342</v>
      </c>
      <c r="J28" s="82"/>
      <c r="K28" s="82" t="s">
        <v>343</v>
      </c>
      <c r="L28" s="82"/>
      <c r="M28" s="79" t="s">
        <v>344</v>
      </c>
    </row>
    <row r="29" spans="1:14" ht="50.25" customHeight="1">
      <c r="A29" s="86" t="s">
        <v>345</v>
      </c>
      <c r="B29" s="86"/>
      <c r="C29" s="86"/>
      <c r="D29" s="86"/>
      <c r="E29" s="86"/>
      <c r="F29" s="86"/>
      <c r="G29" s="86"/>
      <c r="H29" s="86"/>
      <c r="I29" s="86"/>
      <c r="J29" s="86"/>
      <c r="K29" s="86"/>
      <c r="L29" s="86"/>
      <c r="M29" s="86"/>
      <c r="N29" s="86"/>
    </row>
    <row r="30" spans="1:13" ht="50.25" customHeight="1">
      <c r="A30" s="77" t="s">
        <v>346</v>
      </c>
      <c r="B30" s="77"/>
      <c r="C30" s="77"/>
      <c r="D30" s="77"/>
      <c r="E30" s="77"/>
      <c r="F30" s="77"/>
      <c r="G30" s="77"/>
      <c r="H30" s="77"/>
      <c r="I30" s="77"/>
      <c r="J30" s="77"/>
      <c r="K30" s="77"/>
      <c r="L30" s="77"/>
      <c r="M30" s="77"/>
    </row>
    <row r="31" spans="1:13" ht="50.25" customHeight="1">
      <c r="A31" s="78" t="s">
        <v>211</v>
      </c>
      <c r="B31" s="78" t="s">
        <v>212</v>
      </c>
      <c r="C31" s="77" t="s">
        <v>213</v>
      </c>
      <c r="D31" s="77"/>
      <c r="E31" s="77" t="s">
        <v>214</v>
      </c>
      <c r="F31" s="77"/>
      <c r="G31" s="77" t="s">
        <v>215</v>
      </c>
      <c r="H31" s="77"/>
      <c r="I31" s="77" t="s">
        <v>347</v>
      </c>
      <c r="J31" s="77"/>
      <c r="K31" s="77" t="s">
        <v>217</v>
      </c>
      <c r="L31" s="77"/>
      <c r="M31" s="78" t="s">
        <v>218</v>
      </c>
    </row>
    <row r="32" spans="1:13" ht="50.25" customHeight="1">
      <c r="A32" s="79" t="s">
        <v>49</v>
      </c>
      <c r="B32" s="80" t="s">
        <v>348</v>
      </c>
      <c r="C32" s="81" t="s">
        <v>349</v>
      </c>
      <c r="D32" s="81"/>
      <c r="E32" s="82" t="s">
        <v>350</v>
      </c>
      <c r="F32" s="82"/>
      <c r="G32" s="82" t="s">
        <v>351</v>
      </c>
      <c r="H32" s="82"/>
      <c r="I32" s="82" t="s">
        <v>352</v>
      </c>
      <c r="J32" s="82"/>
      <c r="K32" s="82" t="s">
        <v>353</v>
      </c>
      <c r="L32" s="82"/>
      <c r="M32" s="84" t="s">
        <v>354</v>
      </c>
    </row>
    <row r="33" spans="1:13" ht="50.25" customHeight="1">
      <c r="A33" s="79" t="s">
        <v>355</v>
      </c>
      <c r="B33" s="80" t="s">
        <v>356</v>
      </c>
      <c r="C33" s="82" t="s">
        <v>357</v>
      </c>
      <c r="D33" s="82"/>
      <c r="E33" s="73"/>
      <c r="F33" s="73"/>
      <c r="G33" s="82" t="s">
        <v>358</v>
      </c>
      <c r="H33" s="82"/>
      <c r="I33" s="82" t="s">
        <v>359</v>
      </c>
      <c r="J33" s="82"/>
      <c r="K33" s="73"/>
      <c r="L33" s="73"/>
      <c r="M33" s="79" t="s">
        <v>360</v>
      </c>
    </row>
    <row r="34" spans="1:13" ht="50.25" customHeight="1">
      <c r="A34" s="79" t="s">
        <v>361</v>
      </c>
      <c r="B34" s="80" t="s">
        <v>362</v>
      </c>
      <c r="C34" s="82" t="s">
        <v>65</v>
      </c>
      <c r="D34" s="82"/>
      <c r="E34" s="73"/>
      <c r="F34" s="73"/>
      <c r="G34" s="82" t="s">
        <v>363</v>
      </c>
      <c r="H34" s="82"/>
      <c r="I34" s="73"/>
      <c r="J34" s="73"/>
      <c r="K34" s="73"/>
      <c r="L34" s="73"/>
      <c r="M34" s="1"/>
    </row>
    <row r="35" spans="1:14" ht="50.25" customHeight="1">
      <c r="A35" s="79" t="s">
        <v>364</v>
      </c>
      <c r="B35" s="80" t="s">
        <v>365</v>
      </c>
      <c r="C35" s="82" t="s">
        <v>366</v>
      </c>
      <c r="D35" s="82"/>
      <c r="E35" s="73"/>
      <c r="F35" s="73"/>
      <c r="G35" s="81" t="s">
        <v>367</v>
      </c>
      <c r="H35" s="81"/>
      <c r="I35" s="73"/>
      <c r="J35" s="73"/>
      <c r="K35" s="73"/>
      <c r="L35" s="73"/>
      <c r="M35" s="84" t="s">
        <v>368</v>
      </c>
      <c r="N35" s="1"/>
    </row>
    <row r="36" spans="1:13" ht="50.25" customHeight="1">
      <c r="A36" s="79" t="s">
        <v>369</v>
      </c>
      <c r="B36" s="80" t="s">
        <v>370</v>
      </c>
      <c r="C36" s="82" t="s">
        <v>371</v>
      </c>
      <c r="D36" s="82"/>
      <c r="E36" s="73"/>
      <c r="F36" s="73"/>
      <c r="G36" s="73"/>
      <c r="H36" s="73"/>
      <c r="I36" s="82" t="s">
        <v>372</v>
      </c>
      <c r="J36" s="82"/>
      <c r="K36" s="82" t="s">
        <v>56</v>
      </c>
      <c r="L36" s="82"/>
      <c r="M36" s="84" t="s">
        <v>373</v>
      </c>
    </row>
    <row r="37" spans="1:13" ht="50.25" customHeight="1">
      <c r="A37" s="85" t="s">
        <v>374</v>
      </c>
      <c r="B37" s="80" t="s">
        <v>375</v>
      </c>
      <c r="C37" s="82" t="s">
        <v>172</v>
      </c>
      <c r="D37" s="82"/>
      <c r="E37" s="82" t="s">
        <v>376</v>
      </c>
      <c r="F37" s="82"/>
      <c r="G37" s="82" t="s">
        <v>377</v>
      </c>
      <c r="H37" s="82"/>
      <c r="I37" s="82" t="s">
        <v>378</v>
      </c>
      <c r="J37" s="82"/>
      <c r="K37" s="73"/>
      <c r="L37" s="73"/>
      <c r="M37" s="1"/>
    </row>
    <row r="38" spans="1:13" ht="50.25" customHeight="1">
      <c r="A38" s="79" t="s">
        <v>148</v>
      </c>
      <c r="B38" s="80" t="s">
        <v>379</v>
      </c>
      <c r="C38" s="82" t="s">
        <v>380</v>
      </c>
      <c r="D38" s="82"/>
      <c r="E38" s="82" t="s">
        <v>70</v>
      </c>
      <c r="F38" s="82"/>
      <c r="G38" s="73"/>
      <c r="H38" s="73"/>
      <c r="I38" s="81" t="s">
        <v>381</v>
      </c>
      <c r="J38" s="81"/>
      <c r="K38" s="82" t="s">
        <v>376</v>
      </c>
      <c r="L38" s="82"/>
      <c r="M38" s="84" t="s">
        <v>382</v>
      </c>
    </row>
    <row r="39" spans="1:13" ht="50.25" customHeight="1">
      <c r="A39" s="78" t="s">
        <v>211</v>
      </c>
      <c r="B39" s="78" t="s">
        <v>212</v>
      </c>
      <c r="C39" s="77" t="s">
        <v>213</v>
      </c>
      <c r="D39" s="77"/>
      <c r="E39" s="77" t="s">
        <v>214</v>
      </c>
      <c r="F39" s="77"/>
      <c r="G39" s="77" t="s">
        <v>215</v>
      </c>
      <c r="H39" s="77"/>
      <c r="I39" s="77" t="s">
        <v>347</v>
      </c>
      <c r="J39" s="77"/>
      <c r="K39" s="77" t="s">
        <v>217</v>
      </c>
      <c r="L39" s="77"/>
      <c r="M39" s="78" t="s">
        <v>218</v>
      </c>
    </row>
    <row r="40" spans="1:13" ht="50.25" customHeight="1">
      <c r="A40" s="79" t="s">
        <v>383</v>
      </c>
      <c r="B40" s="80" t="s">
        <v>384</v>
      </c>
      <c r="C40" s="81" t="s">
        <v>385</v>
      </c>
      <c r="D40" s="81"/>
      <c r="E40" s="73"/>
      <c r="F40" s="73"/>
      <c r="G40" s="82" t="s">
        <v>386</v>
      </c>
      <c r="H40" s="82"/>
      <c r="I40" s="82" t="s">
        <v>387</v>
      </c>
      <c r="J40" s="82"/>
      <c r="K40" s="82" t="s">
        <v>388</v>
      </c>
      <c r="L40" s="82"/>
      <c r="M40" s="84" t="s">
        <v>389</v>
      </c>
    </row>
    <row r="41" spans="1:13" ht="50.25" customHeight="1">
      <c r="A41" s="79" t="s">
        <v>390</v>
      </c>
      <c r="B41" s="80" t="s">
        <v>391</v>
      </c>
      <c r="C41" s="82" t="s">
        <v>383</v>
      </c>
      <c r="D41" s="82"/>
      <c r="E41" s="82" t="s">
        <v>383</v>
      </c>
      <c r="F41" s="82"/>
      <c r="G41" s="82" t="s">
        <v>392</v>
      </c>
      <c r="H41" s="82"/>
      <c r="I41" s="82" t="s">
        <v>372</v>
      </c>
      <c r="J41" s="82"/>
      <c r="K41" s="82" t="s">
        <v>393</v>
      </c>
      <c r="L41" s="82"/>
      <c r="M41" s="79" t="s">
        <v>394</v>
      </c>
    </row>
    <row r="42" spans="1:13" ht="50.25" customHeight="1">
      <c r="A42" s="79" t="s">
        <v>185</v>
      </c>
      <c r="B42" s="80" t="s">
        <v>395</v>
      </c>
      <c r="C42" s="82" t="s">
        <v>396</v>
      </c>
      <c r="D42" s="82"/>
      <c r="E42" s="73"/>
      <c r="F42" s="73"/>
      <c r="G42" s="73"/>
      <c r="H42" s="73"/>
      <c r="I42" s="82" t="s">
        <v>397</v>
      </c>
      <c r="J42" s="82"/>
      <c r="K42" s="82" t="s">
        <v>398</v>
      </c>
      <c r="L42" s="82"/>
      <c r="M42" s="84" t="s">
        <v>399</v>
      </c>
    </row>
    <row r="43" spans="1:13" ht="50.25" customHeight="1">
      <c r="A43" s="79" t="s">
        <v>400</v>
      </c>
      <c r="B43" s="80" t="s">
        <v>401</v>
      </c>
      <c r="C43" s="82" t="s">
        <v>402</v>
      </c>
      <c r="D43" s="82"/>
      <c r="E43" s="73"/>
      <c r="F43" s="73"/>
      <c r="G43" s="73"/>
      <c r="H43" s="73"/>
      <c r="I43" s="73"/>
      <c r="J43" s="73"/>
      <c r="K43" s="73"/>
      <c r="L43" s="73"/>
      <c r="M43" s="84" t="s">
        <v>403</v>
      </c>
    </row>
    <row r="44" spans="1:13" ht="50.25" customHeight="1">
      <c r="A44" s="79" t="s">
        <v>404</v>
      </c>
      <c r="B44" s="80" t="s">
        <v>405</v>
      </c>
      <c r="C44" s="82" t="s">
        <v>406</v>
      </c>
      <c r="D44" s="82"/>
      <c r="E44" s="73"/>
      <c r="F44" s="73"/>
      <c r="G44" s="82" t="s">
        <v>407</v>
      </c>
      <c r="H44" s="82"/>
      <c r="I44" s="81" t="s">
        <v>408</v>
      </c>
      <c r="J44" s="81"/>
      <c r="K44" s="73"/>
      <c r="L44" s="73"/>
      <c r="M44" s="84" t="s">
        <v>409</v>
      </c>
    </row>
    <row r="45" spans="1:13" ht="50.25" customHeight="1">
      <c r="A45" s="79" t="s">
        <v>410</v>
      </c>
      <c r="B45" s="80" t="s">
        <v>411</v>
      </c>
      <c r="C45" s="82" t="s">
        <v>412</v>
      </c>
      <c r="D45" s="82"/>
      <c r="E45" s="82" t="s">
        <v>166</v>
      </c>
      <c r="F45" s="82"/>
      <c r="G45" s="82" t="s">
        <v>413</v>
      </c>
      <c r="H45" s="82"/>
      <c r="I45" s="73"/>
      <c r="J45" s="73"/>
      <c r="K45" s="82" t="s">
        <v>414</v>
      </c>
      <c r="L45" s="82"/>
      <c r="M45" s="84" t="s">
        <v>415</v>
      </c>
    </row>
    <row r="46" spans="1:13" ht="50.25" customHeight="1">
      <c r="A46" s="79" t="s">
        <v>47</v>
      </c>
      <c r="B46" s="80" t="s">
        <v>416</v>
      </c>
      <c r="C46" s="82" t="s">
        <v>417</v>
      </c>
      <c r="D46" s="82"/>
      <c r="E46" s="82" t="s">
        <v>140</v>
      </c>
      <c r="F46" s="82"/>
      <c r="G46" s="73"/>
      <c r="H46" s="73"/>
      <c r="I46" s="82" t="s">
        <v>372</v>
      </c>
      <c r="J46" s="82"/>
      <c r="K46" s="73"/>
      <c r="L46" s="73"/>
      <c r="M46" s="84" t="s">
        <v>418</v>
      </c>
    </row>
    <row r="47" spans="1:13" ht="50.25" customHeight="1">
      <c r="A47" s="79" t="s">
        <v>11</v>
      </c>
      <c r="B47" s="80" t="s">
        <v>419</v>
      </c>
      <c r="C47" s="82" t="s">
        <v>420</v>
      </c>
      <c r="D47" s="82"/>
      <c r="E47" s="73"/>
      <c r="F47" s="73"/>
      <c r="G47" s="82" t="s">
        <v>421</v>
      </c>
      <c r="H47" s="82"/>
      <c r="I47" s="73"/>
      <c r="J47" s="73"/>
      <c r="K47" s="82" t="s">
        <v>422</v>
      </c>
      <c r="L47" s="82"/>
      <c r="M47" s="84" t="s">
        <v>423</v>
      </c>
    </row>
    <row r="48" spans="1:13" ht="50.25" customHeight="1">
      <c r="A48" s="78" t="s">
        <v>211</v>
      </c>
      <c r="B48" s="78" t="s">
        <v>212</v>
      </c>
      <c r="C48" s="77" t="s">
        <v>213</v>
      </c>
      <c r="D48" s="77"/>
      <c r="E48" s="77" t="s">
        <v>214</v>
      </c>
      <c r="F48" s="77"/>
      <c r="G48" s="77" t="s">
        <v>215</v>
      </c>
      <c r="H48" s="77"/>
      <c r="I48" s="77" t="s">
        <v>347</v>
      </c>
      <c r="J48" s="77"/>
      <c r="K48" s="77" t="s">
        <v>217</v>
      </c>
      <c r="L48" s="77"/>
      <c r="M48" s="78" t="s">
        <v>218</v>
      </c>
    </row>
    <row r="49" spans="1:13" ht="50.25" customHeight="1">
      <c r="A49" s="79" t="s">
        <v>424</v>
      </c>
      <c r="B49" s="80" t="s">
        <v>425</v>
      </c>
      <c r="C49" s="82" t="s">
        <v>426</v>
      </c>
      <c r="D49" s="82"/>
      <c r="E49" s="73"/>
      <c r="F49" s="73"/>
      <c r="G49" s="73"/>
      <c r="H49" s="73"/>
      <c r="I49" s="82" t="s">
        <v>427</v>
      </c>
      <c r="J49" s="82"/>
      <c r="K49" s="73"/>
      <c r="L49" s="73"/>
      <c r="M49" s="84" t="s">
        <v>428</v>
      </c>
    </row>
    <row r="50" spans="1:13" ht="50.25" customHeight="1">
      <c r="A50" s="79" t="s">
        <v>165</v>
      </c>
      <c r="B50" s="80" t="s">
        <v>429</v>
      </c>
      <c r="C50" s="81" t="s">
        <v>430</v>
      </c>
      <c r="D50" s="81"/>
      <c r="E50" s="73"/>
      <c r="F50" s="73"/>
      <c r="G50" s="73"/>
      <c r="H50" s="73"/>
      <c r="I50" s="82" t="s">
        <v>431</v>
      </c>
      <c r="J50" s="82"/>
      <c r="K50" s="82" t="s">
        <v>140</v>
      </c>
      <c r="L50" s="82"/>
      <c r="M50" s="84" t="s">
        <v>432</v>
      </c>
    </row>
    <row r="51" spans="1:13" ht="50.25" customHeight="1">
      <c r="A51" s="79" t="s">
        <v>167</v>
      </c>
      <c r="B51" s="80" t="s">
        <v>433</v>
      </c>
      <c r="C51" s="81" t="s">
        <v>434</v>
      </c>
      <c r="D51" s="81"/>
      <c r="E51" s="73"/>
      <c r="F51" s="73"/>
      <c r="G51" s="81" t="s">
        <v>435</v>
      </c>
      <c r="H51" s="81"/>
      <c r="I51" s="81" t="s">
        <v>436</v>
      </c>
      <c r="J51" s="81"/>
      <c r="K51" s="73"/>
      <c r="L51" s="73"/>
      <c r="M51" s="84" t="s">
        <v>432</v>
      </c>
    </row>
    <row r="52" spans="1:13" ht="50.25" customHeight="1">
      <c r="A52" s="79" t="s">
        <v>437</v>
      </c>
      <c r="B52" s="80" t="s">
        <v>438</v>
      </c>
      <c r="C52" s="82" t="s">
        <v>439</v>
      </c>
      <c r="D52" s="82"/>
      <c r="E52" s="73"/>
      <c r="F52" s="73"/>
      <c r="G52" s="73"/>
      <c r="H52" s="73"/>
      <c r="I52" s="73"/>
      <c r="J52" s="73"/>
      <c r="K52" s="73"/>
      <c r="L52" s="73"/>
      <c r="M52" s="84" t="s">
        <v>440</v>
      </c>
    </row>
    <row r="53" spans="1:13" ht="50.25" customHeight="1">
      <c r="A53" s="79" t="s">
        <v>441</v>
      </c>
      <c r="B53" s="80" t="s">
        <v>442</v>
      </c>
      <c r="C53" s="73"/>
      <c r="D53" s="73"/>
      <c r="E53" s="73"/>
      <c r="F53" s="73"/>
      <c r="G53" s="73"/>
      <c r="H53" s="73"/>
      <c r="I53" s="82" t="s">
        <v>443</v>
      </c>
      <c r="J53" s="82"/>
      <c r="K53" s="73"/>
      <c r="L53" s="73"/>
      <c r="M53" s="84" t="s">
        <v>444</v>
      </c>
    </row>
    <row r="54" spans="1:13" ht="50.25" customHeight="1">
      <c r="A54" s="79" t="s">
        <v>445</v>
      </c>
      <c r="B54" s="80" t="s">
        <v>446</v>
      </c>
      <c r="C54" s="82" t="s">
        <v>447</v>
      </c>
      <c r="D54" s="82"/>
      <c r="E54" s="73"/>
      <c r="F54" s="73"/>
      <c r="G54" s="73"/>
      <c r="H54" s="73"/>
      <c r="I54" s="73"/>
      <c r="J54" s="73"/>
      <c r="K54" s="73"/>
      <c r="L54" s="73"/>
      <c r="M54" s="84" t="s">
        <v>448</v>
      </c>
    </row>
    <row r="55" spans="1:13" ht="50.25" customHeight="1">
      <c r="A55" s="79" t="s">
        <v>449</v>
      </c>
      <c r="B55" s="80" t="s">
        <v>450</v>
      </c>
      <c r="C55" s="82" t="s">
        <v>451</v>
      </c>
      <c r="D55" s="82"/>
      <c r="E55" s="73"/>
      <c r="F55" s="73"/>
      <c r="G55" s="82" t="s">
        <v>452</v>
      </c>
      <c r="H55" s="82"/>
      <c r="I55" s="82" t="s">
        <v>453</v>
      </c>
      <c r="J55" s="82"/>
      <c r="K55" s="73"/>
      <c r="L55" s="73"/>
      <c r="M55" s="84" t="s">
        <v>454</v>
      </c>
    </row>
    <row r="56" spans="1:13" ht="50.25" customHeight="1">
      <c r="A56" s="79" t="s">
        <v>455</v>
      </c>
      <c r="B56" s="80" t="s">
        <v>456</v>
      </c>
      <c r="C56" s="82" t="s">
        <v>457</v>
      </c>
      <c r="D56" s="82"/>
      <c r="E56" s="73"/>
      <c r="F56" s="73"/>
      <c r="G56" s="73"/>
      <c r="H56" s="73"/>
      <c r="I56" s="73"/>
      <c r="J56" s="73"/>
      <c r="K56" s="73"/>
      <c r="L56" s="73"/>
      <c r="M56" s="84" t="s">
        <v>458</v>
      </c>
    </row>
    <row r="57" spans="1:13" ht="50.25" customHeight="1">
      <c r="A57" s="79" t="s">
        <v>173</v>
      </c>
      <c r="B57" s="1"/>
      <c r="C57" s="82" t="s">
        <v>459</v>
      </c>
      <c r="D57" s="82"/>
      <c r="E57" s="73"/>
      <c r="F57" s="73"/>
      <c r="G57" s="73"/>
      <c r="H57" s="73"/>
      <c r="I57" s="73"/>
      <c r="J57" s="73"/>
      <c r="K57" s="73"/>
      <c r="L57" s="73"/>
      <c r="M57" s="84" t="s">
        <v>460</v>
      </c>
    </row>
    <row r="58" spans="1:14" ht="50.25" customHeight="1">
      <c r="A58" s="86" t="s">
        <v>461</v>
      </c>
      <c r="B58" s="86"/>
      <c r="C58" s="86"/>
      <c r="D58" s="86"/>
      <c r="E58" s="86"/>
      <c r="F58" s="86"/>
      <c r="G58" s="86"/>
      <c r="H58" s="86"/>
      <c r="I58" s="86"/>
      <c r="J58" s="86"/>
      <c r="K58" s="86"/>
      <c r="L58" s="86"/>
      <c r="M58" s="86"/>
      <c r="N58" s="86"/>
    </row>
    <row r="59" spans="1:13" ht="50.25" customHeight="1">
      <c r="A59" s="77" t="s">
        <v>462</v>
      </c>
      <c r="B59" s="77"/>
      <c r="C59" s="77"/>
      <c r="D59" s="77"/>
      <c r="E59" s="77"/>
      <c r="F59" s="77"/>
      <c r="G59" s="77"/>
      <c r="H59" s="77"/>
      <c r="I59" s="77"/>
      <c r="J59" s="77"/>
      <c r="K59" s="77"/>
      <c r="L59" s="77"/>
      <c r="M59" s="77"/>
    </row>
    <row r="60" spans="1:13" ht="50.25" customHeight="1">
      <c r="A60" s="78" t="s">
        <v>463</v>
      </c>
      <c r="B60" s="78" t="s">
        <v>464</v>
      </c>
      <c r="C60" s="77" t="s">
        <v>213</v>
      </c>
      <c r="D60" s="77"/>
      <c r="E60" s="77" t="s">
        <v>214</v>
      </c>
      <c r="F60" s="77"/>
      <c r="G60" s="77" t="s">
        <v>215</v>
      </c>
      <c r="H60" s="77"/>
      <c r="I60" s="77" t="s">
        <v>347</v>
      </c>
      <c r="J60" s="77"/>
      <c r="K60" s="77" t="s">
        <v>217</v>
      </c>
      <c r="L60" s="77"/>
      <c r="M60" s="78" t="s">
        <v>218</v>
      </c>
    </row>
    <row r="61" spans="1:14" ht="50.25" customHeight="1">
      <c r="A61" s="1"/>
      <c r="B61" s="1"/>
      <c r="C61" s="73"/>
      <c r="D61" s="73"/>
      <c r="E61" s="73"/>
      <c r="F61" s="73"/>
      <c r="G61" s="73"/>
      <c r="H61" s="73"/>
      <c r="I61" s="73"/>
      <c r="J61" s="73"/>
      <c r="K61" s="73"/>
      <c r="L61" s="73"/>
      <c r="M61" s="1"/>
      <c r="N61" s="1"/>
    </row>
    <row r="62" spans="1:13" ht="50.25" customHeight="1">
      <c r="A62" s="79" t="s">
        <v>465</v>
      </c>
      <c r="B62" s="80" t="s">
        <v>466</v>
      </c>
      <c r="C62" s="82" t="s">
        <v>467</v>
      </c>
      <c r="D62" s="82"/>
      <c r="E62" s="73"/>
      <c r="F62" s="73"/>
      <c r="G62" s="73"/>
      <c r="H62" s="73"/>
      <c r="I62" s="82" t="s">
        <v>468</v>
      </c>
      <c r="J62" s="82"/>
      <c r="K62" s="82" t="s">
        <v>469</v>
      </c>
      <c r="L62" s="82"/>
      <c r="M62" s="84" t="s">
        <v>470</v>
      </c>
    </row>
    <row r="63" spans="1:13" ht="50.25" customHeight="1">
      <c r="A63" s="79" t="s">
        <v>471</v>
      </c>
      <c r="B63" s="80" t="s">
        <v>472</v>
      </c>
      <c r="C63" s="82" t="s">
        <v>473</v>
      </c>
      <c r="D63" s="82"/>
      <c r="E63" s="82" t="s">
        <v>474</v>
      </c>
      <c r="F63" s="82"/>
      <c r="G63" s="82" t="s">
        <v>475</v>
      </c>
      <c r="H63" s="82"/>
      <c r="I63" s="73"/>
      <c r="J63" s="73"/>
      <c r="K63" s="82" t="s">
        <v>476</v>
      </c>
      <c r="L63" s="82"/>
      <c r="M63" s="84" t="s">
        <v>477</v>
      </c>
    </row>
    <row r="64" spans="1:13" ht="50.25" customHeight="1">
      <c r="A64" s="79" t="s">
        <v>478</v>
      </c>
      <c r="B64" s="79" t="s">
        <v>479</v>
      </c>
      <c r="C64" s="82" t="s">
        <v>480</v>
      </c>
      <c r="D64" s="82"/>
      <c r="E64" s="73"/>
      <c r="F64" s="73"/>
      <c r="G64" s="82" t="s">
        <v>481</v>
      </c>
      <c r="H64" s="82"/>
      <c r="I64" s="81" t="s">
        <v>482</v>
      </c>
      <c r="J64" s="81"/>
      <c r="K64" s="73"/>
      <c r="L64" s="73"/>
      <c r="M64" s="84" t="s">
        <v>483</v>
      </c>
    </row>
    <row r="65" spans="1:13" ht="50.25" customHeight="1">
      <c r="A65" s="79" t="s">
        <v>484</v>
      </c>
      <c r="B65" s="80" t="s">
        <v>485</v>
      </c>
      <c r="C65" s="82" t="s">
        <v>486</v>
      </c>
      <c r="D65" s="82"/>
      <c r="E65" s="73"/>
      <c r="F65" s="73"/>
      <c r="G65" s="73"/>
      <c r="H65" s="73"/>
      <c r="I65" s="82" t="s">
        <v>487</v>
      </c>
      <c r="J65" s="82"/>
      <c r="K65" s="73"/>
      <c r="L65" s="73"/>
      <c r="M65" s="84" t="s">
        <v>488</v>
      </c>
    </row>
    <row r="66" spans="1:13" ht="50.25" customHeight="1">
      <c r="A66" s="79" t="s">
        <v>489</v>
      </c>
      <c r="B66" s="79" t="s">
        <v>490</v>
      </c>
      <c r="C66" s="81" t="s">
        <v>491</v>
      </c>
      <c r="D66" s="81"/>
      <c r="E66" s="73"/>
      <c r="F66" s="73"/>
      <c r="G66" s="82" t="s">
        <v>492</v>
      </c>
      <c r="H66" s="82"/>
      <c r="I66" s="82" t="s">
        <v>493</v>
      </c>
      <c r="J66" s="82"/>
      <c r="K66" s="81" t="s">
        <v>494</v>
      </c>
      <c r="L66" s="81"/>
      <c r="M66" s="79" t="s">
        <v>495</v>
      </c>
    </row>
    <row r="67" spans="1:13" ht="50.25" customHeight="1">
      <c r="A67" s="79" t="s">
        <v>62</v>
      </c>
      <c r="B67" s="80" t="s">
        <v>496</v>
      </c>
      <c r="C67" s="82" t="s">
        <v>497</v>
      </c>
      <c r="D67" s="82"/>
      <c r="E67" s="73"/>
      <c r="F67" s="73"/>
      <c r="G67" s="73"/>
      <c r="H67" s="73"/>
      <c r="I67" s="82" t="s">
        <v>372</v>
      </c>
      <c r="J67" s="82"/>
      <c r="K67" s="73"/>
      <c r="L67" s="73"/>
      <c r="M67" s="84" t="s">
        <v>498</v>
      </c>
    </row>
    <row r="68" spans="1:13" ht="50.25" customHeight="1">
      <c r="A68" s="79" t="s">
        <v>449</v>
      </c>
      <c r="B68" s="80" t="s">
        <v>450</v>
      </c>
      <c r="C68" s="82" t="s">
        <v>499</v>
      </c>
      <c r="D68" s="82"/>
      <c r="E68" s="73"/>
      <c r="F68" s="73"/>
      <c r="G68" s="73"/>
      <c r="H68" s="73"/>
      <c r="I68" s="81" t="s">
        <v>500</v>
      </c>
      <c r="J68" s="81"/>
      <c r="K68" s="73"/>
      <c r="L68" s="73"/>
      <c r="M68" s="84" t="s">
        <v>501</v>
      </c>
    </row>
    <row r="69" spans="1:13" ht="50.25" customHeight="1">
      <c r="A69" s="79" t="s">
        <v>502</v>
      </c>
      <c r="B69" s="80" t="s">
        <v>503</v>
      </c>
      <c r="C69" s="82" t="s">
        <v>504</v>
      </c>
      <c r="D69" s="82"/>
      <c r="E69" s="73"/>
      <c r="F69" s="73"/>
      <c r="G69" s="81" t="s">
        <v>505</v>
      </c>
      <c r="H69" s="81"/>
      <c r="I69" s="73"/>
      <c r="J69" s="73"/>
      <c r="K69" s="73"/>
      <c r="L69" s="73"/>
      <c r="M69" s="84" t="s">
        <v>506</v>
      </c>
    </row>
    <row r="70" spans="1:13" ht="50.25" customHeight="1">
      <c r="A70" s="79" t="s">
        <v>507</v>
      </c>
      <c r="B70" s="80" t="s">
        <v>507</v>
      </c>
      <c r="C70" s="82" t="s">
        <v>508</v>
      </c>
      <c r="D70" s="82"/>
      <c r="E70" s="73"/>
      <c r="F70" s="73"/>
      <c r="G70" s="73"/>
      <c r="H70" s="73"/>
      <c r="I70" s="82" t="s">
        <v>509</v>
      </c>
      <c r="J70" s="82"/>
      <c r="K70" s="73"/>
      <c r="L70" s="73"/>
      <c r="M70" s="84" t="s">
        <v>510</v>
      </c>
    </row>
    <row r="71" spans="1:14" ht="50.25" customHeight="1">
      <c r="A71" s="86" t="s">
        <v>511</v>
      </c>
      <c r="B71" s="86"/>
      <c r="C71" s="86"/>
      <c r="D71" s="86"/>
      <c r="E71" s="86"/>
      <c r="F71" s="86"/>
      <c r="G71" s="86"/>
      <c r="H71" s="86"/>
      <c r="I71" s="86"/>
      <c r="J71" s="86"/>
      <c r="K71" s="86"/>
      <c r="L71" s="86"/>
      <c r="M71" s="86"/>
      <c r="N71" s="86"/>
    </row>
    <row r="72" spans="1:14" ht="50.25" customHeight="1">
      <c r="A72" s="77" t="s">
        <v>512</v>
      </c>
      <c r="B72" s="77"/>
      <c r="C72" s="77"/>
      <c r="D72" s="77"/>
      <c r="E72" s="77"/>
      <c r="F72" s="77"/>
      <c r="G72" s="77"/>
      <c r="H72" s="77"/>
      <c r="I72" s="77"/>
      <c r="J72" s="77"/>
      <c r="K72" s="77"/>
      <c r="L72" s="77"/>
      <c r="M72" s="77"/>
      <c r="N72" s="77"/>
    </row>
    <row r="73" spans="1:14" ht="50.25" customHeight="1">
      <c r="A73" s="78" t="s">
        <v>463</v>
      </c>
      <c r="B73" s="78" t="s">
        <v>464</v>
      </c>
      <c r="D73" s="77" t="s">
        <v>213</v>
      </c>
      <c r="E73" s="77"/>
      <c r="F73" s="77" t="s">
        <v>214</v>
      </c>
      <c r="G73" s="77"/>
      <c r="H73" s="77" t="s">
        <v>215</v>
      </c>
      <c r="I73" s="77"/>
      <c r="J73" s="77" t="s">
        <v>347</v>
      </c>
      <c r="K73" s="77"/>
      <c r="L73" s="77" t="s">
        <v>217</v>
      </c>
      <c r="M73" s="77"/>
      <c r="N73" s="78" t="s">
        <v>218</v>
      </c>
    </row>
    <row r="74" spans="1:14" ht="50.25" customHeight="1">
      <c r="A74" s="79" t="s">
        <v>513</v>
      </c>
      <c r="B74" s="87" t="s">
        <v>514</v>
      </c>
      <c r="C74" s="87"/>
      <c r="D74" s="82" t="s">
        <v>515</v>
      </c>
      <c r="E74" s="82"/>
      <c r="F74" s="73"/>
      <c r="G74" s="73"/>
      <c r="H74" s="81" t="s">
        <v>516</v>
      </c>
      <c r="I74" s="81"/>
      <c r="J74" s="81" t="s">
        <v>517</v>
      </c>
      <c r="K74" s="81"/>
      <c r="L74" s="73"/>
      <c r="M74" s="73"/>
      <c r="N74" s="84" t="s">
        <v>518</v>
      </c>
    </row>
    <row r="75" spans="1:14" ht="50.25" customHeight="1">
      <c r="A75" s="86" t="s">
        <v>519</v>
      </c>
      <c r="B75" s="86"/>
      <c r="C75" s="86"/>
      <c r="D75" s="86"/>
      <c r="E75" s="86"/>
      <c r="F75" s="86"/>
      <c r="G75" s="86"/>
      <c r="H75" s="86"/>
      <c r="I75" s="86"/>
      <c r="J75" s="86"/>
      <c r="K75" s="86"/>
      <c r="L75" s="86"/>
      <c r="M75" s="86"/>
      <c r="N75" s="86"/>
    </row>
    <row r="76" spans="1:14" ht="50.25" customHeight="1">
      <c r="A76" s="88" t="s">
        <v>520</v>
      </c>
      <c r="B76" s="88"/>
      <c r="C76" s="88"/>
      <c r="D76" s="88"/>
      <c r="E76" s="88"/>
      <c r="F76" s="88"/>
      <c r="G76" s="88"/>
      <c r="H76" s="88"/>
      <c r="I76" s="88"/>
      <c r="J76" s="88"/>
      <c r="K76" s="88"/>
      <c r="L76" s="88"/>
      <c r="M76" s="88"/>
      <c r="N76" s="88"/>
    </row>
    <row r="77" spans="1:14" ht="50.25" customHeight="1">
      <c r="A77" s="77" t="s">
        <v>521</v>
      </c>
      <c r="B77" s="77"/>
      <c r="C77" s="77"/>
      <c r="D77" s="77"/>
      <c r="E77" s="77"/>
      <c r="F77" s="77"/>
      <c r="G77" s="77"/>
      <c r="H77" s="77"/>
      <c r="I77" s="77"/>
      <c r="J77" s="77"/>
      <c r="K77" s="77"/>
      <c r="L77" s="77"/>
      <c r="M77" s="77"/>
      <c r="N77" s="77"/>
    </row>
    <row r="78" spans="1:14" ht="50.25" customHeight="1">
      <c r="A78" s="78" t="s">
        <v>463</v>
      </c>
      <c r="B78" s="77" t="s">
        <v>464</v>
      </c>
      <c r="C78" s="77"/>
      <c r="D78" s="77" t="s">
        <v>213</v>
      </c>
      <c r="E78" s="77"/>
      <c r="F78" s="77" t="s">
        <v>214</v>
      </c>
      <c r="G78" s="77"/>
      <c r="H78" s="77" t="s">
        <v>215</v>
      </c>
      <c r="I78" s="77"/>
      <c r="J78" s="77" t="s">
        <v>347</v>
      </c>
      <c r="K78" s="77"/>
      <c r="L78" s="77" t="s">
        <v>217</v>
      </c>
      <c r="M78" s="77"/>
      <c r="N78" s="78" t="s">
        <v>218</v>
      </c>
    </row>
    <row r="79" spans="1:14" ht="50.25" customHeight="1">
      <c r="A79" s="79" t="s">
        <v>522</v>
      </c>
      <c r="B79" s="82" t="s">
        <v>523</v>
      </c>
      <c r="C79" s="82"/>
      <c r="D79" s="73"/>
      <c r="E79" s="73"/>
      <c r="F79" s="81" t="s">
        <v>524</v>
      </c>
      <c r="G79" s="81"/>
      <c r="H79" s="73"/>
      <c r="I79" s="73"/>
      <c r="J79" s="73"/>
      <c r="K79" s="73"/>
      <c r="L79" s="81" t="s">
        <v>525</v>
      </c>
      <c r="M79" s="81"/>
      <c r="N79" s="89"/>
    </row>
    <row r="80" spans="1:14" ht="50.25" customHeight="1">
      <c r="A80" s="88" t="s">
        <v>526</v>
      </c>
      <c r="B80" s="88"/>
      <c r="C80" s="88"/>
      <c r="D80" s="88"/>
      <c r="E80" s="88"/>
      <c r="F80" s="88"/>
      <c r="G80" s="88"/>
      <c r="H80" s="88"/>
      <c r="I80" s="88"/>
      <c r="J80" s="88"/>
      <c r="K80" s="88"/>
      <c r="L80" s="88"/>
      <c r="M80" s="88"/>
      <c r="N80" s="88"/>
    </row>
    <row r="81" spans="1:14" ht="50.25" customHeight="1">
      <c r="A81" s="77" t="s">
        <v>527</v>
      </c>
      <c r="B81" s="77"/>
      <c r="C81" s="77"/>
      <c r="D81" s="77"/>
      <c r="E81" s="77"/>
      <c r="F81" s="77"/>
      <c r="G81" s="77"/>
      <c r="H81" s="77"/>
      <c r="I81" s="77"/>
      <c r="J81" s="77"/>
      <c r="K81" s="77"/>
      <c r="L81" s="77"/>
      <c r="M81" s="77"/>
      <c r="N81" s="77"/>
    </row>
    <row r="82" spans="1:14" ht="50.25" customHeight="1">
      <c r="A82" s="78" t="s">
        <v>463</v>
      </c>
      <c r="B82" s="77" t="s">
        <v>464</v>
      </c>
      <c r="C82" s="77"/>
      <c r="D82" s="77" t="s">
        <v>213</v>
      </c>
      <c r="E82" s="77"/>
      <c r="F82" s="77" t="s">
        <v>214</v>
      </c>
      <c r="G82" s="77"/>
      <c r="H82" s="77" t="s">
        <v>215</v>
      </c>
      <c r="I82" s="77"/>
      <c r="J82" s="77" t="s">
        <v>347</v>
      </c>
      <c r="K82" s="77"/>
      <c r="L82" s="77" t="s">
        <v>217</v>
      </c>
      <c r="M82" s="77"/>
      <c r="N82" s="78" t="s">
        <v>218</v>
      </c>
    </row>
    <row r="83" spans="1:14" ht="50.25" customHeight="1">
      <c r="A83" s="79" t="s">
        <v>528</v>
      </c>
      <c r="B83" s="82" t="s">
        <v>529</v>
      </c>
      <c r="C83" s="82"/>
      <c r="D83" s="73"/>
      <c r="E83" s="73"/>
      <c r="F83" s="73"/>
      <c r="G83" s="73"/>
      <c r="H83" s="73"/>
      <c r="I83" s="73"/>
      <c r="J83" s="73"/>
      <c r="K83" s="73"/>
      <c r="L83" s="82" t="s">
        <v>160</v>
      </c>
      <c r="M83" s="82"/>
      <c r="N83" s="84" t="s">
        <v>530</v>
      </c>
    </row>
    <row r="84" spans="1:14" ht="50.25" customHeight="1">
      <c r="A84" s="88" t="s">
        <v>531</v>
      </c>
      <c r="B84" s="88"/>
      <c r="C84" s="88"/>
      <c r="D84" s="88"/>
      <c r="E84" s="88"/>
      <c r="F84" s="88"/>
      <c r="G84" s="88"/>
      <c r="H84" s="88"/>
      <c r="I84" s="88"/>
      <c r="J84" s="88"/>
      <c r="K84" s="88"/>
      <c r="L84" s="88"/>
      <c r="M84" s="88"/>
      <c r="N84" s="88"/>
    </row>
    <row r="85" spans="1:14" ht="50.25" customHeight="1">
      <c r="A85" s="77" t="s">
        <v>532</v>
      </c>
      <c r="B85" s="77"/>
      <c r="C85" s="77"/>
      <c r="D85" s="77"/>
      <c r="E85" s="77"/>
      <c r="F85" s="77"/>
      <c r="G85" s="77"/>
      <c r="H85" s="77"/>
      <c r="I85" s="77"/>
      <c r="J85" s="77"/>
      <c r="K85" s="77"/>
      <c r="L85" s="77"/>
      <c r="M85" s="77"/>
      <c r="N85" s="77"/>
    </row>
    <row r="86" spans="1:14" ht="50.25" customHeight="1">
      <c r="A86" s="78" t="s">
        <v>463</v>
      </c>
      <c r="B86" s="77" t="s">
        <v>464</v>
      </c>
      <c r="C86" s="77"/>
      <c r="D86" s="77" t="s">
        <v>213</v>
      </c>
      <c r="E86" s="77"/>
      <c r="F86" s="77" t="s">
        <v>214</v>
      </c>
      <c r="G86" s="77"/>
      <c r="H86" s="77" t="s">
        <v>215</v>
      </c>
      <c r="I86" s="77"/>
      <c r="J86" s="77" t="s">
        <v>347</v>
      </c>
      <c r="K86" s="77"/>
      <c r="L86" s="77" t="s">
        <v>217</v>
      </c>
      <c r="M86" s="77"/>
      <c r="N86" s="78" t="s">
        <v>218</v>
      </c>
    </row>
    <row r="87" spans="1:14" ht="50.25" customHeight="1">
      <c r="A87" s="79" t="s">
        <v>533</v>
      </c>
      <c r="B87" s="82" t="s">
        <v>534</v>
      </c>
      <c r="C87" s="82"/>
      <c r="D87" s="73"/>
      <c r="E87" s="73"/>
      <c r="F87" s="81" t="s">
        <v>535</v>
      </c>
      <c r="G87" s="81"/>
      <c r="H87" s="73"/>
      <c r="I87" s="73"/>
      <c r="J87" s="73"/>
      <c r="K87" s="73"/>
      <c r="L87" s="73"/>
      <c r="M87" s="73"/>
      <c r="N87" s="84" t="s">
        <v>536</v>
      </c>
    </row>
  </sheetData>
  <sheetProtection selectLockedCells="1" selectUnlockedCells="1"/>
  <mergeCells count="386">
    <mergeCell ref="A1:M1"/>
    <mergeCell ref="C2:D2"/>
    <mergeCell ref="E2:F2"/>
    <mergeCell ref="G2:H2"/>
    <mergeCell ref="I2:J2"/>
    <mergeCell ref="K2:L2"/>
    <mergeCell ref="C3:D3"/>
    <mergeCell ref="E3:F3"/>
    <mergeCell ref="G3:H3"/>
    <mergeCell ref="I3:J3"/>
    <mergeCell ref="K3:L3"/>
    <mergeCell ref="C4:D4"/>
    <mergeCell ref="E4:F4"/>
    <mergeCell ref="G4:H4"/>
    <mergeCell ref="I4:J4"/>
    <mergeCell ref="K4:L4"/>
    <mergeCell ref="C5:D5"/>
    <mergeCell ref="E5:F5"/>
    <mergeCell ref="G5:H5"/>
    <mergeCell ref="I5:J5"/>
    <mergeCell ref="K5:L5"/>
    <mergeCell ref="C6:D6"/>
    <mergeCell ref="E6:F6"/>
    <mergeCell ref="G6:H6"/>
    <mergeCell ref="I6:J6"/>
    <mergeCell ref="K6:L6"/>
    <mergeCell ref="C7:D7"/>
    <mergeCell ref="E7:F7"/>
    <mergeCell ref="G7:H7"/>
    <mergeCell ref="I7:J7"/>
    <mergeCell ref="K7:L7"/>
    <mergeCell ref="C8:D8"/>
    <mergeCell ref="E8:F8"/>
    <mergeCell ref="G8:H8"/>
    <mergeCell ref="I8:J8"/>
    <mergeCell ref="K8:L8"/>
    <mergeCell ref="C9:D9"/>
    <mergeCell ref="E9:F9"/>
    <mergeCell ref="G9:H9"/>
    <mergeCell ref="I9:J9"/>
    <mergeCell ref="K9:L9"/>
    <mergeCell ref="C10:D10"/>
    <mergeCell ref="E10:F10"/>
    <mergeCell ref="G10:H10"/>
    <mergeCell ref="I10:J10"/>
    <mergeCell ref="K10:L10"/>
    <mergeCell ref="C11:D11"/>
    <mergeCell ref="E11:F11"/>
    <mergeCell ref="G11:H11"/>
    <mergeCell ref="I11:J11"/>
    <mergeCell ref="K11:L11"/>
    <mergeCell ref="C12:D12"/>
    <mergeCell ref="E12:F12"/>
    <mergeCell ref="G12:H12"/>
    <mergeCell ref="I12:J12"/>
    <mergeCell ref="K12:L12"/>
    <mergeCell ref="C13:D13"/>
    <mergeCell ref="E13:F13"/>
    <mergeCell ref="G13:H13"/>
    <mergeCell ref="I13:J13"/>
    <mergeCell ref="K13:L13"/>
    <mergeCell ref="C14:D14"/>
    <mergeCell ref="E14:F14"/>
    <mergeCell ref="G14:H14"/>
    <mergeCell ref="I14:J14"/>
    <mergeCell ref="K14:L14"/>
    <mergeCell ref="C15:D15"/>
    <mergeCell ref="E15:F15"/>
    <mergeCell ref="G15:H15"/>
    <mergeCell ref="I15:J15"/>
    <mergeCell ref="K15:L15"/>
    <mergeCell ref="C16:D16"/>
    <mergeCell ref="E16:F16"/>
    <mergeCell ref="G16:H16"/>
    <mergeCell ref="I16:J16"/>
    <mergeCell ref="K16:L16"/>
    <mergeCell ref="C17:D17"/>
    <mergeCell ref="E17:F17"/>
    <mergeCell ref="G17:H17"/>
    <mergeCell ref="I17:J17"/>
    <mergeCell ref="K17:L17"/>
    <mergeCell ref="C18:D18"/>
    <mergeCell ref="E18:F18"/>
    <mergeCell ref="G18:H18"/>
    <mergeCell ref="I18:J18"/>
    <mergeCell ref="K18:L18"/>
    <mergeCell ref="C19:D19"/>
    <mergeCell ref="E19:F19"/>
    <mergeCell ref="G19:H19"/>
    <mergeCell ref="I19:J19"/>
    <mergeCell ref="K19:L19"/>
    <mergeCell ref="C20:D20"/>
    <mergeCell ref="E20:F20"/>
    <mergeCell ref="G20:H20"/>
    <mergeCell ref="I20:J20"/>
    <mergeCell ref="K20:L20"/>
    <mergeCell ref="C21:D21"/>
    <mergeCell ref="E21:F21"/>
    <mergeCell ref="G21:H21"/>
    <mergeCell ref="I21:J21"/>
    <mergeCell ref="K21:L21"/>
    <mergeCell ref="C22:D22"/>
    <mergeCell ref="E22:F22"/>
    <mergeCell ref="G22:H22"/>
    <mergeCell ref="I22:J22"/>
    <mergeCell ref="K22:L22"/>
    <mergeCell ref="C23:D23"/>
    <mergeCell ref="E23:F23"/>
    <mergeCell ref="G23:H23"/>
    <mergeCell ref="I23:J23"/>
    <mergeCell ref="K23:L23"/>
    <mergeCell ref="C24:D24"/>
    <mergeCell ref="E24:F24"/>
    <mergeCell ref="G24:H24"/>
    <mergeCell ref="I24:J24"/>
    <mergeCell ref="K24:L24"/>
    <mergeCell ref="C25:D25"/>
    <mergeCell ref="E25:F25"/>
    <mergeCell ref="G25:H25"/>
    <mergeCell ref="I25:J25"/>
    <mergeCell ref="K25:L25"/>
    <mergeCell ref="C26:D26"/>
    <mergeCell ref="E26:F26"/>
    <mergeCell ref="G26:H26"/>
    <mergeCell ref="I26:J26"/>
    <mergeCell ref="K26:L26"/>
    <mergeCell ref="C27:D27"/>
    <mergeCell ref="E27:F27"/>
    <mergeCell ref="G27:H27"/>
    <mergeCell ref="I27:J27"/>
    <mergeCell ref="K27:L27"/>
    <mergeCell ref="C28:D28"/>
    <mergeCell ref="E28:F28"/>
    <mergeCell ref="G28:H28"/>
    <mergeCell ref="I28:J28"/>
    <mergeCell ref="K28:L28"/>
    <mergeCell ref="A29:N29"/>
    <mergeCell ref="A30:M30"/>
    <mergeCell ref="C31:D31"/>
    <mergeCell ref="E31:F31"/>
    <mergeCell ref="G31:H31"/>
    <mergeCell ref="I31:J31"/>
    <mergeCell ref="K31:L31"/>
    <mergeCell ref="C32:D32"/>
    <mergeCell ref="E32:F32"/>
    <mergeCell ref="G32:H32"/>
    <mergeCell ref="I32:J32"/>
    <mergeCell ref="K32:L32"/>
    <mergeCell ref="C33:D33"/>
    <mergeCell ref="E33:F33"/>
    <mergeCell ref="G33:H33"/>
    <mergeCell ref="I33:J33"/>
    <mergeCell ref="K33:L33"/>
    <mergeCell ref="C34:D34"/>
    <mergeCell ref="E34:F34"/>
    <mergeCell ref="G34:H34"/>
    <mergeCell ref="I34:J34"/>
    <mergeCell ref="K34:L34"/>
    <mergeCell ref="C35:D35"/>
    <mergeCell ref="E35:F35"/>
    <mergeCell ref="G35:H35"/>
    <mergeCell ref="I35:J35"/>
    <mergeCell ref="K35:L35"/>
    <mergeCell ref="C36:D36"/>
    <mergeCell ref="E36:F36"/>
    <mergeCell ref="G36:H36"/>
    <mergeCell ref="I36:J36"/>
    <mergeCell ref="K36:L36"/>
    <mergeCell ref="C37:D37"/>
    <mergeCell ref="E37:F37"/>
    <mergeCell ref="G37:H37"/>
    <mergeCell ref="I37:J37"/>
    <mergeCell ref="K37:L37"/>
    <mergeCell ref="C38:D38"/>
    <mergeCell ref="E38:F38"/>
    <mergeCell ref="G38:H38"/>
    <mergeCell ref="I38:J38"/>
    <mergeCell ref="K38:L38"/>
    <mergeCell ref="C39:D39"/>
    <mergeCell ref="E39:F39"/>
    <mergeCell ref="G39:H39"/>
    <mergeCell ref="I39:J39"/>
    <mergeCell ref="K39:L39"/>
    <mergeCell ref="C40:D40"/>
    <mergeCell ref="E40:F40"/>
    <mergeCell ref="G40:H40"/>
    <mergeCell ref="I40:J40"/>
    <mergeCell ref="K40:L40"/>
    <mergeCell ref="C41:D41"/>
    <mergeCell ref="E41:F41"/>
    <mergeCell ref="G41:H41"/>
    <mergeCell ref="I41:J41"/>
    <mergeCell ref="K41:L41"/>
    <mergeCell ref="C42:D42"/>
    <mergeCell ref="E42:F42"/>
    <mergeCell ref="G42:H42"/>
    <mergeCell ref="I42:J42"/>
    <mergeCell ref="K42:L42"/>
    <mergeCell ref="C43:D43"/>
    <mergeCell ref="E43:F43"/>
    <mergeCell ref="G43:H43"/>
    <mergeCell ref="I43:J43"/>
    <mergeCell ref="K43:L43"/>
    <mergeCell ref="C44:D44"/>
    <mergeCell ref="E44:F44"/>
    <mergeCell ref="G44:H44"/>
    <mergeCell ref="I44:J44"/>
    <mergeCell ref="K44:L44"/>
    <mergeCell ref="C45:D45"/>
    <mergeCell ref="E45:F45"/>
    <mergeCell ref="G45:H45"/>
    <mergeCell ref="I45:J45"/>
    <mergeCell ref="K45:L45"/>
    <mergeCell ref="C46:D46"/>
    <mergeCell ref="E46:F46"/>
    <mergeCell ref="G46:H46"/>
    <mergeCell ref="I46:J46"/>
    <mergeCell ref="K46:L46"/>
    <mergeCell ref="C47:D47"/>
    <mergeCell ref="E47:F47"/>
    <mergeCell ref="G47:H47"/>
    <mergeCell ref="I47:J47"/>
    <mergeCell ref="K47:L47"/>
    <mergeCell ref="C48:D48"/>
    <mergeCell ref="E48:F48"/>
    <mergeCell ref="G48:H48"/>
    <mergeCell ref="I48:J48"/>
    <mergeCell ref="K48:L48"/>
    <mergeCell ref="C49:D49"/>
    <mergeCell ref="E49:F49"/>
    <mergeCell ref="G49:H49"/>
    <mergeCell ref="I49:J49"/>
    <mergeCell ref="K49:L49"/>
    <mergeCell ref="C50:D50"/>
    <mergeCell ref="E50:F50"/>
    <mergeCell ref="G50:H50"/>
    <mergeCell ref="I50:J50"/>
    <mergeCell ref="K50:L50"/>
    <mergeCell ref="C51:D51"/>
    <mergeCell ref="E51:F51"/>
    <mergeCell ref="G51:H51"/>
    <mergeCell ref="I51:J51"/>
    <mergeCell ref="K51:L51"/>
    <mergeCell ref="C52:D52"/>
    <mergeCell ref="E52:F52"/>
    <mergeCell ref="G52:H52"/>
    <mergeCell ref="I52:J52"/>
    <mergeCell ref="K52:L52"/>
    <mergeCell ref="C53:D53"/>
    <mergeCell ref="E53:F53"/>
    <mergeCell ref="G53:H53"/>
    <mergeCell ref="I53:J53"/>
    <mergeCell ref="K53:L53"/>
    <mergeCell ref="C54:D54"/>
    <mergeCell ref="E54:F54"/>
    <mergeCell ref="G54:H54"/>
    <mergeCell ref="I54:J54"/>
    <mergeCell ref="K54:L54"/>
    <mergeCell ref="C55:D55"/>
    <mergeCell ref="E55:F55"/>
    <mergeCell ref="G55:H55"/>
    <mergeCell ref="I55:J55"/>
    <mergeCell ref="K55:L55"/>
    <mergeCell ref="C56:D56"/>
    <mergeCell ref="E56:F56"/>
    <mergeCell ref="G56:H56"/>
    <mergeCell ref="I56:J56"/>
    <mergeCell ref="K56:L56"/>
    <mergeCell ref="C57:D57"/>
    <mergeCell ref="E57:F57"/>
    <mergeCell ref="G57:H57"/>
    <mergeCell ref="I57:J57"/>
    <mergeCell ref="K57:L57"/>
    <mergeCell ref="A58:N58"/>
    <mergeCell ref="A59:M59"/>
    <mergeCell ref="C60:D60"/>
    <mergeCell ref="E60:F60"/>
    <mergeCell ref="G60:H60"/>
    <mergeCell ref="I60:J60"/>
    <mergeCell ref="K60:L60"/>
    <mergeCell ref="C61:D61"/>
    <mergeCell ref="E61:F61"/>
    <mergeCell ref="G61:H61"/>
    <mergeCell ref="I61:J61"/>
    <mergeCell ref="K61:L61"/>
    <mergeCell ref="C62:D62"/>
    <mergeCell ref="E62:F62"/>
    <mergeCell ref="G62:H62"/>
    <mergeCell ref="I62:J62"/>
    <mergeCell ref="K62:L62"/>
    <mergeCell ref="C63:D63"/>
    <mergeCell ref="E63:F63"/>
    <mergeCell ref="G63:H63"/>
    <mergeCell ref="I63:J63"/>
    <mergeCell ref="K63:L63"/>
    <mergeCell ref="C64:D64"/>
    <mergeCell ref="E64:F64"/>
    <mergeCell ref="G64:H64"/>
    <mergeCell ref="I64:J64"/>
    <mergeCell ref="K64:L64"/>
    <mergeCell ref="C65:D65"/>
    <mergeCell ref="E65:F65"/>
    <mergeCell ref="G65:H65"/>
    <mergeCell ref="I65:J65"/>
    <mergeCell ref="K65:L65"/>
    <mergeCell ref="C66:D66"/>
    <mergeCell ref="E66:F66"/>
    <mergeCell ref="G66:H66"/>
    <mergeCell ref="I66:J66"/>
    <mergeCell ref="K66:L66"/>
    <mergeCell ref="C67:D67"/>
    <mergeCell ref="E67:F67"/>
    <mergeCell ref="G67:H67"/>
    <mergeCell ref="I67:J67"/>
    <mergeCell ref="K67:L67"/>
    <mergeCell ref="C68:D68"/>
    <mergeCell ref="E68:F68"/>
    <mergeCell ref="G68:H68"/>
    <mergeCell ref="I68:J68"/>
    <mergeCell ref="K68:L68"/>
    <mergeCell ref="C69:D69"/>
    <mergeCell ref="E69:F69"/>
    <mergeCell ref="G69:H69"/>
    <mergeCell ref="I69:J69"/>
    <mergeCell ref="K69:L69"/>
    <mergeCell ref="C70:D70"/>
    <mergeCell ref="E70:F70"/>
    <mergeCell ref="G70:H70"/>
    <mergeCell ref="I70:J70"/>
    <mergeCell ref="K70:L70"/>
    <mergeCell ref="A71:N71"/>
    <mergeCell ref="A72:N72"/>
    <mergeCell ref="D73:E73"/>
    <mergeCell ref="F73:G73"/>
    <mergeCell ref="H73:I73"/>
    <mergeCell ref="J73:K73"/>
    <mergeCell ref="L73:M73"/>
    <mergeCell ref="B74:C74"/>
    <mergeCell ref="D74:E74"/>
    <mergeCell ref="F74:G74"/>
    <mergeCell ref="H74:I74"/>
    <mergeCell ref="J74:K74"/>
    <mergeCell ref="L74:M74"/>
    <mergeCell ref="A75:N75"/>
    <mergeCell ref="A76:N76"/>
    <mergeCell ref="A77:N77"/>
    <mergeCell ref="B78:C78"/>
    <mergeCell ref="D78:E78"/>
    <mergeCell ref="F78:G78"/>
    <mergeCell ref="H78:I78"/>
    <mergeCell ref="J78:K78"/>
    <mergeCell ref="L78:M78"/>
    <mergeCell ref="B79:C79"/>
    <mergeCell ref="D79:E79"/>
    <mergeCell ref="F79:G79"/>
    <mergeCell ref="H79:I79"/>
    <mergeCell ref="J79:K79"/>
    <mergeCell ref="L79:M79"/>
    <mergeCell ref="A80:N80"/>
    <mergeCell ref="A81:N81"/>
    <mergeCell ref="B82:C82"/>
    <mergeCell ref="D82:E82"/>
    <mergeCell ref="F82:G82"/>
    <mergeCell ref="H82:I82"/>
    <mergeCell ref="J82:K82"/>
    <mergeCell ref="L82:M82"/>
    <mergeCell ref="B83:C83"/>
    <mergeCell ref="D83:E83"/>
    <mergeCell ref="F83:G83"/>
    <mergeCell ref="H83:I83"/>
    <mergeCell ref="J83:K83"/>
    <mergeCell ref="L83:M83"/>
    <mergeCell ref="A84:N84"/>
    <mergeCell ref="A85:N85"/>
    <mergeCell ref="B86:C86"/>
    <mergeCell ref="D86:E86"/>
    <mergeCell ref="F86:G86"/>
    <mergeCell ref="H86:I86"/>
    <mergeCell ref="J86:K86"/>
    <mergeCell ref="L86:M86"/>
    <mergeCell ref="B87:C87"/>
    <mergeCell ref="D87:E87"/>
    <mergeCell ref="F87:G87"/>
    <mergeCell ref="H87:I87"/>
    <mergeCell ref="J87:K87"/>
    <mergeCell ref="L87:M87"/>
  </mergeCells>
  <hyperlinks>
    <hyperlink ref="A3" r:id="rId1" display="Alliums"/>
    <hyperlink ref="C3" r:id="rId2" display="fruit trees,nightshades(tomatoes, capsicum peppers, potatoes), brassicas (cabbage, broccoli, kohlrabi, etc.) carrots"/>
    <hyperlink ref="A4" r:id="rId3" display="Asparagus"/>
    <hyperlink ref="C4" r:id="rId4" display="Tomatoes[2]"/>
    <hyperlink ref="A5" r:id="rId5" display="Brassicas"/>
    <hyperlink ref="A6" r:id="rId6" display="Beans"/>
    <hyperlink ref="B6" r:id="rId7" display="Phaseolus"/>
    <hyperlink ref="C6" r:id="rId8" display="Corn (seeThree Sisters), Spinach, lettuce, rosemary, summer savory, dill, carrots, brassicas, beets, radish, strawberry and cucumbers"/>
    <hyperlink ref="A7" r:id="rId9" display="Beets"/>
    <hyperlink ref="K7" r:id="rId10" display="Runner or pole beans[2]"/>
    <hyperlink ref="A8" r:id="rId11" display="Broccoli"/>
    <hyperlink ref="B8" r:id="rId12" display="Brassica oleracea"/>
    <hyperlink ref="A9" r:id="rId13" display="Cabbage"/>
    <hyperlink ref="B9" r:id="rId14" display="Brassica oleracea"/>
    <hyperlink ref="A10" r:id="rId15" display="Carrots"/>
    <hyperlink ref="B10" r:id="rId16" display="Daucus carota"/>
    <hyperlink ref="E10" r:id="rId17" display="alliums (leeks, shallots, etc.), rosemary, wormwood, sage, beans, flax"/>
    <hyperlink ref="M10" r:id="rId18" display="Tomatoes grow better with carrots, but may stunt the carrots' growth. Beans (which are bad for tomatoes) provide the nitrogen carrots need more than some other vegetables. Aromatic companion plants repel carrot fly. Sage, rosemary, and radishes are recomm"/>
    <hyperlink ref="A11" r:id="rId19" display="Celery"/>
    <hyperlink ref="B11" r:id="rId20" display="Apium graveolens"/>
    <hyperlink ref="A12" r:id="rId21" display="Corn / Maize"/>
    <hyperlink ref="E12" r:id="rId22" display="Sunflowers, legumes (beans, peas, soybeans etc.), peanuts, cucurbits (squash, cucumbers, melons, etc.), amaranth, white geranium, lamb's quarters, morning glory, parsley, and potato[2]"/>
    <hyperlink ref="M12" r:id="rId23" display="Provides beans with a trellis, is protected from predators and dryness by cucurbits, in the three sisters technique"/>
    <hyperlink ref="A13" r:id="rId24" display="Cucumber"/>
    <hyperlink ref="E15" r:id="rId25" display="Marigolds,tarragon, mints"/>
    <hyperlink ref="A16" r:id="rId26" display="Leek"/>
    <hyperlink ref="B16" r:id="rId27" display="Allium ampeloprasum v. porrum"/>
    <hyperlink ref="I16" r:id="rId28" display="cabbage worms, aphids, carrot fly, others"/>
    <hyperlink ref="A17" r:id="rId29" display="Lettuce"/>
    <hyperlink ref="A18" r:id="rId30" display="Mustard"/>
    <hyperlink ref="B18" r:id="rId31" display="Brassicaceae,Sinapis alba"/>
    <hyperlink ref="A19" r:id="rId32" display="Nightshades"/>
    <hyperlink ref="B19" r:id="rId33" display="Solanaceae"/>
    <hyperlink ref="A21" r:id="rId34" display="Onion"/>
    <hyperlink ref="B21" r:id="rId35" display="Allium cepa"/>
    <hyperlink ref="I21" r:id="rId36" display="aphids, carrot fly, other pests"/>
    <hyperlink ref="A22" r:id="rId37" display="Peppers"/>
    <hyperlink ref="B22" r:id="rId38" display="Solanaceae,Capsicum"/>
    <hyperlink ref="A23" r:id="rId39" display="Potato"/>
    <hyperlink ref="A24" r:id="rId40" display="Parsnip"/>
    <hyperlink ref="A26" r:id="rId41" display="Radish"/>
    <hyperlink ref="M26" r:id="rId42" display="Radishes can be used as a trap crop against flea beetles"/>
    <hyperlink ref="A27" r:id="rId43" display="Spinach"/>
    <hyperlink ref="A28" r:id="rId44" display="Tomatoes"/>
    <hyperlink ref="E28" r:id="rId45" display="basil,[3] oregano, parsley, carrots, marigold, Alliums, celery, Geraniums, Petunias, Nasturtium, Borage, any type of onion or chives"/>
    <hyperlink ref="A29" r:id="rId46" display="[edit]Herbs"/>
    <hyperlink ref="A32" r:id="rId47" display="Basil"/>
    <hyperlink ref="C32" r:id="rId48" display="tomato,[3] peppers, oregano, asparagus, petunias"/>
    <hyperlink ref="A33" r:id="rId49" display="Borage"/>
    <hyperlink ref="M33" r:id="rId50" display="Predict a square meter for its adult size. Borage is the magic bullet of companion plants[citation needed]"/>
    <hyperlink ref="A34" r:id="rId51" display="Caraway"/>
    <hyperlink ref="A35" r:id="rId52" display="Chamomile"/>
    <hyperlink ref="G35" r:id="rId53" display="Hoverflies, wasps"/>
    <hyperlink ref="A36" r:id="rId54" display="Chervil"/>
    <hyperlink ref="A37" r:id="rId55" display="Cilantro / Coriander"/>
    <hyperlink ref="A38" r:id="rId56" display="Chives"/>
    <hyperlink ref="I38" r:id="rId57" display="cabbage worms, carrot fly, aphids"/>
    <hyperlink ref="A40" r:id="rId58" display="Dill"/>
    <hyperlink ref="C40" r:id="rId59" display="Cabbages, Corn, Lettuce, Onions, Cucumbers"/>
    <hyperlink ref="A41" r:id="rId60" display="Fennel"/>
    <hyperlink ref="M41" r:id="rId61" display="Fennel is allelopathic to most garden plants, inhibiting growth, causing to bolt, or actually killing many plants"/>
    <hyperlink ref="A42" r:id="rId62" display="Garlic"/>
    <hyperlink ref="A43" r:id="rId63" display="Hemp"/>
    <hyperlink ref="A44" r:id="rId64" display="Hyssop"/>
    <hyperlink ref="I44" r:id="rId65" display="Cabbage moth larvae,Cabbage Butterflies"/>
    <hyperlink ref="A45" r:id="rId66" display="Lovage"/>
    <hyperlink ref="A46" r:id="rId67" display="Oregano"/>
    <hyperlink ref="A47" r:id="rId68" display="Parsley"/>
    <hyperlink ref="A49" r:id="rId69" display="Peppermint"/>
    <hyperlink ref="A50" r:id="rId70" display="Rosemary"/>
    <hyperlink ref="C50" r:id="rId71" display="sage, cabbage, beans, carrots, thyme"/>
    <hyperlink ref="A51" r:id="rId72" display="Sage"/>
    <hyperlink ref="C51" r:id="rId73" display="rosemary, cabbage, beans, carrots"/>
    <hyperlink ref="G51" r:id="rId74" display="honeybees, cabbage butterfly"/>
    <hyperlink ref="I51" r:id="rId75" display="cabbage flies, carrot fly, black flea beetle, cabbage looper, cabbage maggot"/>
    <hyperlink ref="A52" r:id="rId76" display="Southernwood"/>
    <hyperlink ref="A53" r:id="rId77" display="Spearmint"/>
    <hyperlink ref="A54" r:id="rId78" display="Summer Savoury"/>
    <hyperlink ref="A55" r:id="rId79" display="Tansy"/>
    <hyperlink ref="A56" r:id="rId80" display="Tarragon"/>
    <hyperlink ref="A57" r:id="rId81" display="Thyme"/>
    <hyperlink ref="A58" r:id="rId82" display="[edit]Flowers"/>
    <hyperlink ref="A62" r:id="rId83" display="Geraniums"/>
    <hyperlink ref="A63" r:id="rId84" display="Lupin"/>
    <hyperlink ref="A64" r:id="rId85" display="Marigold"/>
    <hyperlink ref="I64" r:id="rId86" display="nematodes,beet leaf hoppers, other pests"/>
    <hyperlink ref="A65" r:id="rId87" display="Petunia"/>
    <hyperlink ref="A66" r:id="rId88" display="Nasturtium"/>
    <hyperlink ref="B66" r:id="rId89" display="Tropaeolum majus"/>
    <hyperlink ref="C66" r:id="rId90" display="Many plants, especially cucurbits (melons, cucumbers, gourds), beans, tomatoes, apple trees, brassicas (broccoli, cabbage, etc.), radish[citation needed]"/>
    <hyperlink ref="K66" r:id="rId91" display="radish[citation needed], cauliflower"/>
    <hyperlink ref="M66" r:id="rId92" display="Both work as trap crops for aphids, is among the best at attracting predatory insects[citation needed]"/>
    <hyperlink ref="A67" r:id="rId93" display="Sunflower"/>
    <hyperlink ref="A68" r:id="rId94" display="Tansy"/>
    <hyperlink ref="I68" r:id="rId95" display="sugar ants, Japanese beetles, cucumber beetles, squash bugs, mice"/>
    <hyperlink ref="A69" r:id="rId96" display="Yarrow"/>
    <hyperlink ref="G69" r:id="rId97" display="predatory wasps, ladybugs, hoverflies,damselbugs"/>
    <hyperlink ref="A70" r:id="rId98" display="Zinnia"/>
    <hyperlink ref="A71" r:id="rId99" display="[edit]Other"/>
    <hyperlink ref="A74" r:id="rId100" display="Alfalfa"/>
    <hyperlink ref="H74" r:id="rId101" display="assassin bug, big-eyed bug,Ladybug, parasitic wasps"/>
    <hyperlink ref="J74" r:id="rId102" display="Lygus bugs"/>
    <hyperlink ref="A75" r:id="rId103" display="[edit]Trees"/>
    <hyperlink ref="A76" r:id="rId104" display="[edit]Apple"/>
    <hyperlink ref="A79" r:id="rId105" display="Apple"/>
    <hyperlink ref="A80" r:id="rId106" display="[edit]Apricot"/>
    <hyperlink ref="A83" r:id="rId107" display="Apricot"/>
    <hyperlink ref="A84" r:id="rId108" display="[edit]Walnut"/>
    <hyperlink ref="A87" r:id="rId109" display="Walnut"/>
    <hyperlink ref="F87" r:id="rId110" display="European Alder(sacrifice plant)"/>
  </hyperlinks>
  <printOptions/>
  <pageMargins left="0.75" right="0.75" top="1" bottom="1"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C17"/>
  <sheetViews>
    <sheetView zoomScale="110" zoomScaleNormal="110" workbookViewId="0" topLeftCell="A1">
      <selection activeCell="E13" sqref="E13"/>
    </sheetView>
  </sheetViews>
  <sheetFormatPr defaultColWidth="11.421875" defaultRowHeight="12.75"/>
  <cols>
    <col min="1" max="1" width="11.57421875" style="0" customWidth="1"/>
    <col min="2" max="3" width="18.421875" style="0" customWidth="1"/>
    <col min="4" max="16384" width="11.57421875" style="0" customWidth="1"/>
  </cols>
  <sheetData>
    <row r="1" spans="1:3" ht="26.25">
      <c r="A1" s="90" t="s">
        <v>110</v>
      </c>
      <c r="B1" s="90" t="s">
        <v>537</v>
      </c>
      <c r="C1" s="90" t="s">
        <v>538</v>
      </c>
    </row>
    <row r="2" spans="1:3" ht="14.25">
      <c r="A2" s="84" t="s">
        <v>539</v>
      </c>
      <c r="B2" s="84" t="s">
        <v>539</v>
      </c>
      <c r="C2" s="84" t="s">
        <v>539</v>
      </c>
    </row>
    <row r="3" spans="1:3" ht="38.25">
      <c r="A3" s="84" t="s">
        <v>79</v>
      </c>
      <c r="B3" s="84" t="s">
        <v>540</v>
      </c>
      <c r="C3" s="84" t="s">
        <v>539</v>
      </c>
    </row>
    <row r="4" spans="1:3" ht="26.25">
      <c r="A4" s="84" t="s">
        <v>78</v>
      </c>
      <c r="B4" s="84" t="s">
        <v>541</v>
      </c>
      <c r="C4" s="84" t="s">
        <v>303</v>
      </c>
    </row>
    <row r="5" spans="1:3" ht="110.25">
      <c r="A5" s="84" t="s">
        <v>254</v>
      </c>
      <c r="B5" s="84" t="s">
        <v>542</v>
      </c>
      <c r="C5" s="84" t="s">
        <v>543</v>
      </c>
    </row>
    <row r="6" spans="1:3" ht="62.25">
      <c r="A6" s="84" t="s">
        <v>258</v>
      </c>
      <c r="B6" s="84" t="s">
        <v>544</v>
      </c>
      <c r="C6" s="84" t="s">
        <v>383</v>
      </c>
    </row>
    <row r="7" spans="1:3" ht="50.25">
      <c r="A7" s="84" t="s">
        <v>265</v>
      </c>
      <c r="B7" s="84" t="s">
        <v>545</v>
      </c>
      <c r="C7" s="84" t="s">
        <v>539</v>
      </c>
    </row>
    <row r="8" spans="1:3" ht="50.25">
      <c r="A8" s="84" t="s">
        <v>72</v>
      </c>
      <c r="B8" s="84" t="s">
        <v>546</v>
      </c>
      <c r="C8" s="84" t="s">
        <v>547</v>
      </c>
    </row>
    <row r="9" spans="1:3" ht="50.25">
      <c r="A9" s="84" t="s">
        <v>187</v>
      </c>
      <c r="B9" s="84" t="s">
        <v>548</v>
      </c>
      <c r="C9" s="84" t="s">
        <v>539</v>
      </c>
    </row>
    <row r="10" spans="1:3" ht="50.25">
      <c r="A10" s="84" t="s">
        <v>549</v>
      </c>
      <c r="B10" s="84" t="s">
        <v>550</v>
      </c>
      <c r="C10" s="84" t="s">
        <v>551</v>
      </c>
    </row>
    <row r="11" spans="1:3" ht="26.25">
      <c r="A11" s="84" t="s">
        <v>11</v>
      </c>
      <c r="B11" s="84" t="s">
        <v>552</v>
      </c>
      <c r="C11" s="84" t="s">
        <v>539</v>
      </c>
    </row>
    <row r="12" spans="1:3" ht="62.25">
      <c r="A12" s="84" t="s">
        <v>553</v>
      </c>
      <c r="B12" s="84" t="s">
        <v>554</v>
      </c>
      <c r="C12" s="84" t="s">
        <v>555</v>
      </c>
    </row>
    <row r="13" spans="1:3" ht="50.25">
      <c r="A13" s="84" t="s">
        <v>315</v>
      </c>
      <c r="B13" s="84" t="s">
        <v>556</v>
      </c>
      <c r="C13" s="84" t="s">
        <v>557</v>
      </c>
    </row>
    <row r="14" spans="1:3" ht="50.25">
      <c r="A14" s="84" t="s">
        <v>558</v>
      </c>
      <c r="B14" s="84" t="s">
        <v>559</v>
      </c>
      <c r="C14" s="84" t="s">
        <v>404</v>
      </c>
    </row>
    <row r="15" spans="1:3" ht="26.25">
      <c r="A15" s="84" t="s">
        <v>194</v>
      </c>
      <c r="B15" s="84" t="s">
        <v>560</v>
      </c>
      <c r="C15" s="84" t="s">
        <v>539</v>
      </c>
    </row>
    <row r="16" spans="1:3" ht="74.25">
      <c r="A16" s="84" t="s">
        <v>561</v>
      </c>
      <c r="B16" s="84" t="s">
        <v>562</v>
      </c>
      <c r="C16" s="84" t="s">
        <v>563</v>
      </c>
    </row>
    <row r="17" spans="1:3" ht="14.25">
      <c r="A17" s="84" t="s">
        <v>564</v>
      </c>
      <c r="B17" s="84" t="s">
        <v>565</v>
      </c>
      <c r="C17" s="84" t="s">
        <v>315</v>
      </c>
    </row>
  </sheetData>
  <sheetProtection selectLockedCells="1" selectUnlockedCells="1"/>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worksheet>
</file>

<file path=xl/worksheets/sheet6.xml><?xml version="1.0" encoding="utf-8"?>
<worksheet xmlns="http://schemas.openxmlformats.org/spreadsheetml/2006/main" xmlns:r="http://schemas.openxmlformats.org/officeDocument/2006/relationships">
  <dimension ref="B1:AM30"/>
  <sheetViews>
    <sheetView zoomScale="110" zoomScaleNormal="110" workbookViewId="0" topLeftCell="A4">
      <selection activeCell="B5" sqref="B5"/>
    </sheetView>
  </sheetViews>
  <sheetFormatPr defaultColWidth="9.140625" defaultRowHeight="12.75"/>
  <cols>
    <col min="1" max="1" width="2.140625" style="1" customWidth="1"/>
    <col min="2" max="4" width="16.140625" style="1" customWidth="1"/>
    <col min="5" max="5" width="15.7109375" style="1" customWidth="1"/>
    <col min="6" max="6" width="2.00390625" style="1" customWidth="1"/>
    <col min="7" max="7" width="4.8515625" style="1" customWidth="1"/>
    <col min="8" max="11" width="16.140625" style="1" customWidth="1"/>
    <col min="12" max="12" width="15.7109375" style="1" customWidth="1"/>
    <col min="13" max="15" width="2.00390625" style="1" customWidth="1"/>
    <col min="16" max="16" width="6.57421875" style="1" customWidth="1"/>
    <col min="17" max="17" width="15.7109375" style="91" customWidth="1"/>
    <col min="18" max="20" width="3.57421875" style="92" customWidth="1"/>
    <col min="21" max="39" width="3.57421875" style="1" customWidth="1"/>
    <col min="40" max="16384" width="9.140625" style="1" customWidth="1"/>
  </cols>
  <sheetData>
    <row r="1" ht="14.25">
      <c r="B1" s="1" t="s">
        <v>566</v>
      </c>
    </row>
    <row r="2" spans="2:11" ht="12.75" customHeight="1">
      <c r="B2" s="93" t="s">
        <v>567</v>
      </c>
      <c r="C2" s="93"/>
      <c r="D2" s="93"/>
      <c r="H2" s="93" t="s">
        <v>568</v>
      </c>
      <c r="I2" s="93"/>
      <c r="J2" s="93"/>
      <c r="K2" s="93"/>
    </row>
    <row r="3" spans="2:11" ht="14.25">
      <c r="B3" s="93"/>
      <c r="C3" s="93"/>
      <c r="D3" s="93"/>
      <c r="H3" s="93"/>
      <c r="I3" s="93"/>
      <c r="J3" s="93"/>
      <c r="K3" s="93"/>
    </row>
    <row r="4" spans="2:11" ht="31.5">
      <c r="B4" s="94" t="s">
        <v>569</v>
      </c>
      <c r="C4" s="94"/>
      <c r="D4" s="94"/>
      <c r="H4" s="94" t="s">
        <v>570</v>
      </c>
      <c r="I4" s="94"/>
      <c r="J4" s="94"/>
      <c r="K4" s="94"/>
    </row>
    <row r="5" spans="2:11" ht="24">
      <c r="B5" s="95" t="s">
        <v>571</v>
      </c>
      <c r="C5" s="95"/>
      <c r="D5" s="95"/>
      <c r="H5" s="96" t="s">
        <v>79</v>
      </c>
      <c r="I5" s="96"/>
      <c r="J5" s="97" t="s">
        <v>79</v>
      </c>
      <c r="K5" s="97"/>
    </row>
    <row r="6" spans="2:39" ht="80.25">
      <c r="B6" s="98" t="s">
        <v>572</v>
      </c>
      <c r="C6" s="99" t="s">
        <v>573</v>
      </c>
      <c r="D6" s="100" t="s">
        <v>574</v>
      </c>
      <c r="H6" s="101" t="s">
        <v>572</v>
      </c>
      <c r="I6" s="102" t="s">
        <v>573</v>
      </c>
      <c r="J6" s="102" t="s">
        <v>574</v>
      </c>
      <c r="K6" s="103" t="s">
        <v>575</v>
      </c>
      <c r="Q6" s="104"/>
      <c r="R6" s="105" t="s">
        <v>79</v>
      </c>
      <c r="S6" s="105" t="s">
        <v>576</v>
      </c>
      <c r="T6" s="105" t="s">
        <v>577</v>
      </c>
      <c r="U6" s="105" t="s">
        <v>571</v>
      </c>
      <c r="V6" s="105" t="s">
        <v>578</v>
      </c>
      <c r="W6" s="105" t="s">
        <v>258</v>
      </c>
      <c r="X6" s="105" t="s">
        <v>265</v>
      </c>
      <c r="Y6" s="105" t="s">
        <v>579</v>
      </c>
      <c r="Z6" s="105" t="s">
        <v>72</v>
      </c>
      <c r="AA6" s="105" t="s">
        <v>184</v>
      </c>
      <c r="AB6" s="105" t="s">
        <v>185</v>
      </c>
      <c r="AC6" s="105" t="s">
        <v>187</v>
      </c>
      <c r="AD6" s="105" t="s">
        <v>303</v>
      </c>
      <c r="AE6" s="105" t="s">
        <v>11</v>
      </c>
      <c r="AF6" s="105" t="s">
        <v>553</v>
      </c>
      <c r="AG6" s="105" t="s">
        <v>190</v>
      </c>
      <c r="AH6" s="105" t="s">
        <v>107</v>
      </c>
      <c r="AI6" s="105" t="s">
        <v>331</v>
      </c>
      <c r="AJ6" s="105" t="s">
        <v>194</v>
      </c>
      <c r="AK6" s="105" t="s">
        <v>580</v>
      </c>
      <c r="AL6" s="105" t="s">
        <v>581</v>
      </c>
      <c r="AM6" s="105" t="s">
        <v>46</v>
      </c>
    </row>
    <row r="7" spans="2:39" ht="14.25">
      <c r="B7" s="106">
        <f>IF(F7=0,E7,"")</f>
        <v>0</v>
      </c>
      <c r="C7" s="107">
        <f>IF(F7=1,E7,"")</f>
        <v>0</v>
      </c>
      <c r="D7" s="108">
        <f>IF(F7=2,E7,"")</f>
        <v>0</v>
      </c>
      <c r="E7" s="109" t="s">
        <v>79</v>
      </c>
      <c r="F7" s="1">
        <f>HLOOKUP($B$5,Sheet5!$Q$6:$AM$28,2,TRUE)</f>
        <v>2</v>
      </c>
      <c r="H7" s="110">
        <f>IF(O7&lt;2,L7,"")</f>
        <v>0</v>
      </c>
      <c r="I7" s="111">
        <f>IF(O7=2,L7,"")</f>
        <v>0</v>
      </c>
      <c r="J7" s="111">
        <f>IF(O7=3,L7,"")</f>
        <v>0</v>
      </c>
      <c r="K7" s="112">
        <f>IF(O7=4,L7,"")</f>
        <v>0</v>
      </c>
      <c r="L7" s="109" t="s">
        <v>79</v>
      </c>
      <c r="M7" s="1">
        <f>HLOOKUP($H$5,Sheet5!$Q$6:$AM$28,2,TRUE)</f>
        <v>2</v>
      </c>
      <c r="N7" s="1">
        <f>HLOOKUP($J$5,Sheet5!$Q$6:$AM$28,2,TRUE)</f>
        <v>2</v>
      </c>
      <c r="O7" s="1">
        <f>SUM(M7:N7)</f>
        <v>4</v>
      </c>
      <c r="Q7" s="109" t="s">
        <v>79</v>
      </c>
      <c r="R7" s="113">
        <v>2</v>
      </c>
      <c r="S7" s="113">
        <v>1</v>
      </c>
      <c r="T7" s="113">
        <v>1</v>
      </c>
      <c r="U7" s="113">
        <v>1</v>
      </c>
      <c r="V7" s="113">
        <v>1</v>
      </c>
      <c r="W7" s="113">
        <v>1</v>
      </c>
      <c r="X7" s="113">
        <v>1</v>
      </c>
      <c r="Y7" s="113">
        <v>1</v>
      </c>
      <c r="Z7" s="113">
        <v>1</v>
      </c>
      <c r="AA7" s="113">
        <v>1</v>
      </c>
      <c r="AB7" s="113">
        <v>1</v>
      </c>
      <c r="AC7" s="113">
        <v>1</v>
      </c>
      <c r="AD7" s="113">
        <v>0</v>
      </c>
      <c r="AE7" s="113">
        <v>2</v>
      </c>
      <c r="AF7" s="113">
        <v>1</v>
      </c>
      <c r="AG7" s="113">
        <v>1</v>
      </c>
      <c r="AH7" s="113">
        <v>1</v>
      </c>
      <c r="AI7" s="113">
        <v>1</v>
      </c>
      <c r="AJ7" s="113">
        <v>1</v>
      </c>
      <c r="AK7" s="113">
        <v>1</v>
      </c>
      <c r="AL7" s="113">
        <v>1</v>
      </c>
      <c r="AM7" s="113">
        <v>2</v>
      </c>
    </row>
    <row r="8" spans="2:39" ht="14.25">
      <c r="B8" s="106">
        <f>IF(F8=0,E8,"")</f>
        <v>0</v>
      </c>
      <c r="C8" s="107">
        <f>IF(F8=1,E8,"")</f>
        <v>0</v>
      </c>
      <c r="D8" s="108">
        <f>IF(F8=2,E8,"")</f>
        <v>0</v>
      </c>
      <c r="E8" s="109" t="s">
        <v>576</v>
      </c>
      <c r="F8" s="1">
        <f>HLOOKUP($B$5,Sheet5!$Q$6:$AM$28,3,TRUE)</f>
        <v>1</v>
      </c>
      <c r="H8" s="110">
        <f>IF(O8&lt;2,L8,"")</f>
        <v>0</v>
      </c>
      <c r="I8" s="111">
        <f>IF(O8=2,L8,"")</f>
        <v>0</v>
      </c>
      <c r="J8" s="111">
        <f>IF(O8=3,L8,"")</f>
        <v>0</v>
      </c>
      <c r="K8" s="112">
        <f>IF(O8=4,L8,"")</f>
        <v>0</v>
      </c>
      <c r="L8" s="109" t="s">
        <v>576</v>
      </c>
      <c r="M8" s="1">
        <f>HLOOKUP($H$5,Sheet5!$Q$6:$AM$28,3,TRUE)</f>
        <v>1</v>
      </c>
      <c r="N8" s="1">
        <f>HLOOKUP($J$5,Sheet5!$Q$6:$AM$28,3,TRUE)</f>
        <v>1</v>
      </c>
      <c r="O8" s="1">
        <f>SUM(M8:N8)</f>
        <v>2</v>
      </c>
      <c r="Q8" s="109" t="s">
        <v>576</v>
      </c>
      <c r="R8" s="113">
        <v>1</v>
      </c>
      <c r="S8" s="113">
        <v>2</v>
      </c>
      <c r="T8" s="113">
        <v>2</v>
      </c>
      <c r="U8" s="113">
        <v>0</v>
      </c>
      <c r="V8" s="113">
        <v>2</v>
      </c>
      <c r="W8" s="113">
        <v>1</v>
      </c>
      <c r="X8" s="113">
        <v>1</v>
      </c>
      <c r="Y8" s="113">
        <v>1</v>
      </c>
      <c r="Z8" s="113">
        <v>1</v>
      </c>
      <c r="AA8" s="113">
        <v>1</v>
      </c>
      <c r="AB8" s="113">
        <v>1</v>
      </c>
      <c r="AC8" s="113">
        <v>2</v>
      </c>
      <c r="AD8" s="113">
        <v>2</v>
      </c>
      <c r="AE8" s="113">
        <v>1</v>
      </c>
      <c r="AF8" s="113">
        <v>1</v>
      </c>
      <c r="AG8" s="113">
        <v>1</v>
      </c>
      <c r="AH8" s="113">
        <v>1</v>
      </c>
      <c r="AI8" s="113">
        <v>2</v>
      </c>
      <c r="AJ8" s="113">
        <v>1</v>
      </c>
      <c r="AK8" s="113">
        <v>1</v>
      </c>
      <c r="AL8" s="113">
        <v>1</v>
      </c>
      <c r="AM8" s="113">
        <v>1</v>
      </c>
    </row>
    <row r="9" spans="2:39" ht="14.25">
      <c r="B9" s="106">
        <f>IF(F9=0,E9,"")</f>
        <v>0</v>
      </c>
      <c r="C9" s="107">
        <f>IF(F9=1,E9,"")</f>
        <v>0</v>
      </c>
      <c r="D9" s="108">
        <f>IF(F9=2,E9,"")</f>
        <v>0</v>
      </c>
      <c r="E9" s="109" t="s">
        <v>577</v>
      </c>
      <c r="F9" s="1">
        <f>HLOOKUP($B$5,Sheet5!$Q$6:$AM$28,4,TRUE)</f>
        <v>1</v>
      </c>
      <c r="H9" s="110">
        <f>IF(O9&lt;2,L9,"")</f>
        <v>0</v>
      </c>
      <c r="I9" s="111">
        <f>IF(O9=2,L9,"")</f>
        <v>0</v>
      </c>
      <c r="J9" s="111">
        <f>IF(O9=3,L9,"")</f>
        <v>0</v>
      </c>
      <c r="K9" s="112">
        <f>IF(O9=4,L9,"")</f>
        <v>0</v>
      </c>
      <c r="L9" s="109" t="s">
        <v>577</v>
      </c>
      <c r="M9" s="1">
        <f>HLOOKUP($H$5,Sheet5!$Q$6:$AM$28,4,TRUE)</f>
        <v>1</v>
      </c>
      <c r="N9" s="1">
        <f>HLOOKUP($J$5,Sheet5!$Q$6:$AM$28,4,TRUE)</f>
        <v>1</v>
      </c>
      <c r="O9" s="1">
        <f>SUM(M9:N9)</f>
        <v>2</v>
      </c>
      <c r="Q9" s="109" t="s">
        <v>577</v>
      </c>
      <c r="R9" s="113">
        <v>1</v>
      </c>
      <c r="S9" s="113">
        <v>2</v>
      </c>
      <c r="T9" s="113">
        <v>2</v>
      </c>
      <c r="U9" s="113">
        <v>1</v>
      </c>
      <c r="V9" s="113">
        <v>2</v>
      </c>
      <c r="W9" s="113">
        <v>2</v>
      </c>
      <c r="X9" s="113">
        <v>2</v>
      </c>
      <c r="Y9" s="113">
        <v>2</v>
      </c>
      <c r="Z9" s="113">
        <v>2</v>
      </c>
      <c r="AA9" s="113">
        <v>2</v>
      </c>
      <c r="AB9" s="113">
        <v>1</v>
      </c>
      <c r="AC9" s="113">
        <v>2</v>
      </c>
      <c r="AD9" s="113">
        <v>0</v>
      </c>
      <c r="AE9" s="113">
        <v>1</v>
      </c>
      <c r="AF9" s="113">
        <v>2</v>
      </c>
      <c r="AG9" s="113">
        <v>1</v>
      </c>
      <c r="AH9" s="113">
        <v>2</v>
      </c>
      <c r="AI9" s="113">
        <v>2</v>
      </c>
      <c r="AJ9" s="113">
        <v>1</v>
      </c>
      <c r="AK9" s="113">
        <v>1</v>
      </c>
      <c r="AL9" s="113">
        <v>1</v>
      </c>
      <c r="AM9" s="113">
        <v>2</v>
      </c>
    </row>
    <row r="10" spans="2:39" ht="14.25">
      <c r="B10" s="106">
        <f>IF(F10=0,E10,"")</f>
        <v>0</v>
      </c>
      <c r="C10" s="107">
        <f>IF(F10=1,E10,"")</f>
        <v>0</v>
      </c>
      <c r="D10" s="108">
        <f>IF(F10=2,E10,"")</f>
        <v>0</v>
      </c>
      <c r="E10" s="109" t="s">
        <v>571</v>
      </c>
      <c r="F10" s="1">
        <f>HLOOKUP($B$5,Sheet5!$Q$6:$AM$28,5,TRUE)</f>
        <v>1</v>
      </c>
      <c r="H10" s="110">
        <f>IF(O10&lt;2,L10,"")</f>
        <v>0</v>
      </c>
      <c r="I10" s="111">
        <f>IF(O10=2,L10,"")</f>
        <v>0</v>
      </c>
      <c r="J10" s="111">
        <f>IF(O10=3,L10,"")</f>
        <v>0</v>
      </c>
      <c r="K10" s="112">
        <f>IF(O10=4,L10,"")</f>
        <v>0</v>
      </c>
      <c r="L10" s="109" t="s">
        <v>571</v>
      </c>
      <c r="M10" s="1">
        <f>HLOOKUP($H$5,Sheet5!$Q$6:$AM$28,5,TRUE)</f>
        <v>1</v>
      </c>
      <c r="N10" s="1">
        <f>HLOOKUP($J$5,Sheet5!$Q$6:$AM$28,5,TRUE)</f>
        <v>1</v>
      </c>
      <c r="O10" s="1">
        <f>SUM(M10:N10)</f>
        <v>2</v>
      </c>
      <c r="Q10" s="109" t="s">
        <v>571</v>
      </c>
      <c r="R10" s="113">
        <v>1</v>
      </c>
      <c r="S10" s="113">
        <v>0</v>
      </c>
      <c r="T10" s="113">
        <v>1</v>
      </c>
      <c r="U10" s="113">
        <v>1</v>
      </c>
      <c r="V10" s="113">
        <v>0</v>
      </c>
      <c r="W10" s="113">
        <v>2</v>
      </c>
      <c r="X10" s="113">
        <v>1</v>
      </c>
      <c r="Y10" s="113">
        <v>2</v>
      </c>
      <c r="Z10" s="113">
        <v>2</v>
      </c>
      <c r="AA10" s="113">
        <v>2</v>
      </c>
      <c r="AB10" s="113">
        <v>1</v>
      </c>
      <c r="AC10" s="113">
        <v>2</v>
      </c>
      <c r="AD10" s="113">
        <v>0</v>
      </c>
      <c r="AE10" s="113">
        <v>1</v>
      </c>
      <c r="AF10" s="113">
        <v>2</v>
      </c>
      <c r="AG10" s="113">
        <v>1</v>
      </c>
      <c r="AH10" s="113">
        <v>2</v>
      </c>
      <c r="AI10" s="113">
        <v>2</v>
      </c>
      <c r="AJ10" s="113">
        <v>1</v>
      </c>
      <c r="AK10" s="113">
        <v>1</v>
      </c>
      <c r="AL10" s="113">
        <v>1</v>
      </c>
      <c r="AM10" s="113">
        <v>0</v>
      </c>
    </row>
    <row r="11" spans="2:39" ht="14.25">
      <c r="B11" s="106">
        <f>IF(F11=0,E11,"")</f>
        <v>0</v>
      </c>
      <c r="C11" s="107">
        <f>IF(F11=1,E11,"")</f>
        <v>0</v>
      </c>
      <c r="D11" s="108">
        <f>IF(F11=2,E11,"")</f>
        <v>0</v>
      </c>
      <c r="E11" s="109" t="s">
        <v>578</v>
      </c>
      <c r="F11" s="1">
        <f>HLOOKUP($B$5,Sheet5!$Q$6:$AM$28,6,TRUE)</f>
        <v>1</v>
      </c>
      <c r="H11" s="110">
        <f>IF(O11&lt;2,L11,"")</f>
        <v>0</v>
      </c>
      <c r="I11" s="111">
        <f>IF(O11=2,L11,"")</f>
        <v>0</v>
      </c>
      <c r="J11" s="111">
        <f>IF(O11=3,L11,"")</f>
        <v>0</v>
      </c>
      <c r="K11" s="112">
        <f>IF(O11=4,L11,"")</f>
        <v>0</v>
      </c>
      <c r="L11" s="109" t="s">
        <v>578</v>
      </c>
      <c r="M11" s="1">
        <f>HLOOKUP($H$5,Sheet5!$Q$6:$AM$28,6,TRUE)</f>
        <v>1</v>
      </c>
      <c r="N11" s="1">
        <f>HLOOKUP($J$5,Sheet5!$Q$6:$AM$28,6,TRUE)</f>
        <v>1</v>
      </c>
      <c r="O11" s="1">
        <f>SUM(M11:N11)</f>
        <v>2</v>
      </c>
      <c r="Q11" s="109" t="s">
        <v>578</v>
      </c>
      <c r="R11" s="113">
        <v>1</v>
      </c>
      <c r="S11" s="113">
        <v>2</v>
      </c>
      <c r="T11" s="113">
        <v>2</v>
      </c>
      <c r="U11" s="113">
        <v>0</v>
      </c>
      <c r="V11" s="113">
        <v>2</v>
      </c>
      <c r="W11" s="113">
        <v>2</v>
      </c>
      <c r="X11" s="113">
        <v>2</v>
      </c>
      <c r="Y11" s="113">
        <v>2</v>
      </c>
      <c r="Z11" s="113">
        <v>2</v>
      </c>
      <c r="AA11" s="113">
        <v>1</v>
      </c>
      <c r="AB11" s="113">
        <v>1</v>
      </c>
      <c r="AC11" s="113">
        <v>2</v>
      </c>
      <c r="AD11" s="113">
        <v>2</v>
      </c>
      <c r="AE11" s="113">
        <v>1</v>
      </c>
      <c r="AF11" s="113">
        <v>1</v>
      </c>
      <c r="AG11" s="113">
        <v>1</v>
      </c>
      <c r="AH11" s="113">
        <v>2</v>
      </c>
      <c r="AI11" s="113">
        <v>1</v>
      </c>
      <c r="AJ11" s="113">
        <v>2</v>
      </c>
      <c r="AK11" s="113">
        <v>1</v>
      </c>
      <c r="AL11" s="113">
        <v>1</v>
      </c>
      <c r="AM11" s="113">
        <v>0</v>
      </c>
    </row>
    <row r="12" spans="2:39" ht="14.25">
      <c r="B12" s="106">
        <f>IF(F12=0,E12,"")</f>
        <v>0</v>
      </c>
      <c r="C12" s="107">
        <f>IF(F12=1,E12,"")</f>
        <v>0</v>
      </c>
      <c r="D12" s="108">
        <f>IF(F12=2,E12,"")</f>
        <v>0</v>
      </c>
      <c r="E12" s="109" t="s">
        <v>258</v>
      </c>
      <c r="F12" s="1">
        <f>HLOOKUP($B$5,Sheet5!$Q$6:$AM$28,7,TRUE)</f>
        <v>1</v>
      </c>
      <c r="H12" s="110">
        <f>IF(O12&lt;2,L12,"")</f>
        <v>0</v>
      </c>
      <c r="I12" s="111">
        <f>IF(O12=2,L12,"")</f>
        <v>0</v>
      </c>
      <c r="J12" s="111">
        <f>IF(O12=3,L12,"")</f>
        <v>0</v>
      </c>
      <c r="K12" s="112">
        <f>IF(O12=4,L12,"")</f>
        <v>0</v>
      </c>
      <c r="L12" s="109" t="s">
        <v>258</v>
      </c>
      <c r="M12" s="1">
        <f>HLOOKUP($H$5,Sheet5!$Q$6:$AM$28,7,TRUE)</f>
        <v>1</v>
      </c>
      <c r="N12" s="1">
        <f>HLOOKUP($J$5,Sheet5!$Q$6:$AM$28,7,TRUE)</f>
        <v>1</v>
      </c>
      <c r="O12" s="1">
        <f>SUM(M12:N12)</f>
        <v>2</v>
      </c>
      <c r="Q12" s="109" t="s">
        <v>258</v>
      </c>
      <c r="R12" s="113">
        <v>1</v>
      </c>
      <c r="S12" s="113">
        <v>1</v>
      </c>
      <c r="T12" s="113">
        <v>2</v>
      </c>
      <c r="U12" s="113">
        <v>2</v>
      </c>
      <c r="V12" s="113">
        <v>2</v>
      </c>
      <c r="W12" s="113">
        <v>2</v>
      </c>
      <c r="X12" s="113">
        <v>0</v>
      </c>
      <c r="Y12" s="113">
        <v>1</v>
      </c>
      <c r="Z12" s="113">
        <v>1</v>
      </c>
      <c r="AA12" s="113">
        <v>1</v>
      </c>
      <c r="AB12" s="113">
        <v>1</v>
      </c>
      <c r="AC12" s="113">
        <v>2</v>
      </c>
      <c r="AD12" s="113">
        <v>2</v>
      </c>
      <c r="AE12" s="113">
        <v>1</v>
      </c>
      <c r="AF12" s="113">
        <v>2</v>
      </c>
      <c r="AG12" s="113">
        <v>1</v>
      </c>
      <c r="AH12" s="113">
        <v>2</v>
      </c>
      <c r="AI12" s="113">
        <v>2</v>
      </c>
      <c r="AJ12" s="113">
        <v>1</v>
      </c>
      <c r="AK12" s="113">
        <v>1</v>
      </c>
      <c r="AL12" s="113">
        <v>1</v>
      </c>
      <c r="AM12" s="113">
        <v>2</v>
      </c>
    </row>
    <row r="13" spans="2:39" ht="14.25">
      <c r="B13" s="106">
        <f>IF(F13=0,E13,"")</f>
        <v>0</v>
      </c>
      <c r="C13" s="107">
        <f>IF(F13=1,E13,"")</f>
        <v>0</v>
      </c>
      <c r="D13" s="108">
        <f>IF(F13=2,E13,"")</f>
        <v>0</v>
      </c>
      <c r="E13" s="109" t="s">
        <v>265</v>
      </c>
      <c r="F13" s="1">
        <f>HLOOKUP($B$5,Sheet5!$Q$6:$AM$28,8,TRUE)</f>
        <v>1</v>
      </c>
      <c r="H13" s="110">
        <f>IF(O13&lt;2,L13,"")</f>
        <v>0</v>
      </c>
      <c r="I13" s="111">
        <f>IF(O13=2,L13,"")</f>
        <v>0</v>
      </c>
      <c r="J13" s="111">
        <f>IF(O13=3,L13,"")</f>
        <v>0</v>
      </c>
      <c r="K13" s="112">
        <f>IF(O13=4,L13,"")</f>
        <v>0</v>
      </c>
      <c r="L13" s="109" t="s">
        <v>265</v>
      </c>
      <c r="M13" s="1">
        <f>HLOOKUP($H$5,Sheet5!$Q$6:$AM$28,8,TRUE)</f>
        <v>1</v>
      </c>
      <c r="N13" s="1">
        <f>HLOOKUP($J$5,Sheet5!$Q$6:$AM$28,8,TRUE)</f>
        <v>1</v>
      </c>
      <c r="O13" s="1">
        <f>SUM(M13:N13)</f>
        <v>2</v>
      </c>
      <c r="Q13" s="109" t="s">
        <v>265</v>
      </c>
      <c r="R13" s="113">
        <v>1</v>
      </c>
      <c r="S13" s="113">
        <v>1</v>
      </c>
      <c r="T13" s="113">
        <v>2</v>
      </c>
      <c r="U13" s="113">
        <v>1</v>
      </c>
      <c r="V13" s="113">
        <v>2</v>
      </c>
      <c r="W13" s="113">
        <v>0</v>
      </c>
      <c r="X13" s="113">
        <v>2</v>
      </c>
      <c r="Y13" s="113">
        <v>1</v>
      </c>
      <c r="Z13" s="113">
        <v>1</v>
      </c>
      <c r="AA13" s="113">
        <v>1</v>
      </c>
      <c r="AB13" s="113">
        <v>1</v>
      </c>
      <c r="AC13" s="113">
        <v>1</v>
      </c>
      <c r="AD13" s="113">
        <v>2</v>
      </c>
      <c r="AE13" s="113">
        <v>0</v>
      </c>
      <c r="AF13" s="113">
        <v>2</v>
      </c>
      <c r="AG13" s="113">
        <v>1</v>
      </c>
      <c r="AH13" s="113">
        <v>1</v>
      </c>
      <c r="AI13" s="113">
        <v>1</v>
      </c>
      <c r="AJ13" s="113">
        <v>2</v>
      </c>
      <c r="AK13" s="113">
        <v>1</v>
      </c>
      <c r="AL13" s="113">
        <v>1</v>
      </c>
      <c r="AM13" s="113">
        <v>2</v>
      </c>
    </row>
    <row r="14" spans="2:39" ht="14.25">
      <c r="B14" s="106">
        <f>IF(F14=0,E14,"")</f>
        <v>0</v>
      </c>
      <c r="C14" s="107">
        <f>IF(F14=1,E14,"")</f>
        <v>0</v>
      </c>
      <c r="D14" s="108">
        <f>IF(F14=2,E14,"")</f>
        <v>0</v>
      </c>
      <c r="E14" s="109" t="s">
        <v>579</v>
      </c>
      <c r="F14" s="1">
        <f>HLOOKUP($B$5,Sheet5!$Q$6:$AM$28,9,TRUE)</f>
        <v>1</v>
      </c>
      <c r="H14" s="110">
        <f>IF(O14&lt;2,L14,"")</f>
        <v>0</v>
      </c>
      <c r="I14" s="111">
        <f>IF(O14=2,L14,"")</f>
        <v>0</v>
      </c>
      <c r="J14" s="111">
        <f>IF(O14=3,L14,"")</f>
        <v>0</v>
      </c>
      <c r="K14" s="112">
        <f>IF(O14=4,L14,"")</f>
        <v>0</v>
      </c>
      <c r="L14" s="109" t="s">
        <v>579</v>
      </c>
      <c r="M14" s="1">
        <f>HLOOKUP($H$5,Sheet5!$Q$6:$AM$28,9,TRUE)</f>
        <v>1</v>
      </c>
      <c r="N14" s="1">
        <f>HLOOKUP($J$5,Sheet5!$Q$6:$AM$28,9,TRUE)</f>
        <v>1</v>
      </c>
      <c r="O14" s="1">
        <f>SUM(M14:N14)</f>
        <v>2</v>
      </c>
      <c r="Q14" s="109" t="s">
        <v>579</v>
      </c>
      <c r="R14" s="113">
        <v>1</v>
      </c>
      <c r="S14" s="113">
        <v>1</v>
      </c>
      <c r="T14" s="113">
        <v>2</v>
      </c>
      <c r="U14" s="113">
        <v>2</v>
      </c>
      <c r="V14" s="113">
        <v>2</v>
      </c>
      <c r="W14" s="113">
        <v>1</v>
      </c>
      <c r="X14" s="113">
        <v>1</v>
      </c>
      <c r="Y14" s="113">
        <v>2</v>
      </c>
      <c r="Z14" s="113">
        <v>2</v>
      </c>
      <c r="AA14" s="113">
        <v>1</v>
      </c>
      <c r="AB14" s="113">
        <v>1</v>
      </c>
      <c r="AC14" s="113">
        <v>1</v>
      </c>
      <c r="AD14" s="113">
        <v>1</v>
      </c>
      <c r="AE14" s="113">
        <v>2</v>
      </c>
      <c r="AF14" s="113">
        <v>2</v>
      </c>
      <c r="AG14" s="113">
        <v>1</v>
      </c>
      <c r="AH14" s="113">
        <v>2</v>
      </c>
      <c r="AI14" s="113">
        <v>2</v>
      </c>
      <c r="AJ14" s="113">
        <v>2</v>
      </c>
      <c r="AK14" s="113">
        <v>2</v>
      </c>
      <c r="AL14" s="113">
        <v>2</v>
      </c>
      <c r="AM14" s="113">
        <v>0</v>
      </c>
    </row>
    <row r="15" spans="2:39" ht="14.25">
      <c r="B15" s="106">
        <f>IF(F15=0,E15,"")</f>
        <v>0</v>
      </c>
      <c r="C15" s="107">
        <f>IF(F15=1,E15,"")</f>
        <v>0</v>
      </c>
      <c r="D15" s="108">
        <f>IF(F15=2,E15,"")</f>
        <v>0</v>
      </c>
      <c r="E15" s="109" t="s">
        <v>72</v>
      </c>
      <c r="F15" s="1">
        <f>HLOOKUP($B$5,Sheet5!$Q$6:$AM$28,10,TRUE)</f>
        <v>1</v>
      </c>
      <c r="H15" s="110">
        <f>IF(O15&lt;2,L15,"")</f>
        <v>0</v>
      </c>
      <c r="I15" s="111">
        <f>IF(O15=2,L15,"")</f>
        <v>0</v>
      </c>
      <c r="J15" s="111">
        <f>IF(O15=3,L15,"")</f>
        <v>0</v>
      </c>
      <c r="K15" s="112">
        <f>IF(O15=4,L15,"")</f>
        <v>0</v>
      </c>
      <c r="L15" s="109" t="s">
        <v>72</v>
      </c>
      <c r="M15" s="1">
        <f>HLOOKUP($H$5,Sheet5!$Q$6:$AM$28,10,TRUE)</f>
        <v>1</v>
      </c>
      <c r="N15" s="1">
        <f>HLOOKUP($J$5,Sheet5!$Q$6:$AM$28,10,TRUE)</f>
        <v>1</v>
      </c>
      <c r="O15" s="1">
        <f>SUM(M15:N15)</f>
        <v>2</v>
      </c>
      <c r="Q15" s="109" t="s">
        <v>72</v>
      </c>
      <c r="R15" s="113">
        <v>1</v>
      </c>
      <c r="S15" s="113">
        <v>1</v>
      </c>
      <c r="T15" s="113">
        <v>2</v>
      </c>
      <c r="U15" s="113">
        <v>2</v>
      </c>
      <c r="V15" s="113">
        <v>2</v>
      </c>
      <c r="W15" s="113">
        <v>1</v>
      </c>
      <c r="X15" s="113">
        <v>1</v>
      </c>
      <c r="Y15" s="113">
        <v>2</v>
      </c>
      <c r="Z15" s="113">
        <v>2</v>
      </c>
      <c r="AA15" s="113">
        <v>2</v>
      </c>
      <c r="AB15" s="113">
        <v>1</v>
      </c>
      <c r="AC15" s="113">
        <v>2</v>
      </c>
      <c r="AD15" s="113">
        <v>2</v>
      </c>
      <c r="AE15" s="113">
        <v>1</v>
      </c>
      <c r="AF15" s="113">
        <v>2</v>
      </c>
      <c r="AG15" s="113">
        <v>1</v>
      </c>
      <c r="AH15" s="113">
        <v>0</v>
      </c>
      <c r="AI15" s="113">
        <v>2</v>
      </c>
      <c r="AJ15" s="113">
        <v>1</v>
      </c>
      <c r="AK15" s="113">
        <v>1</v>
      </c>
      <c r="AL15" s="113">
        <v>1</v>
      </c>
      <c r="AM15" s="113">
        <v>2</v>
      </c>
    </row>
    <row r="16" spans="2:39" ht="14.25">
      <c r="B16" s="106">
        <f>IF(F16=0,E16,"")</f>
        <v>0</v>
      </c>
      <c r="C16" s="107">
        <f>IF(F16=1,E16,"")</f>
        <v>0</v>
      </c>
      <c r="D16" s="108">
        <f>IF(F16=2,E16,"")</f>
        <v>0</v>
      </c>
      <c r="E16" s="109" t="s">
        <v>184</v>
      </c>
      <c r="F16" s="1">
        <f>HLOOKUP($B$5,Sheet5!$Q$6:$AM$28,11,TRUE)</f>
        <v>1</v>
      </c>
      <c r="H16" s="110">
        <f>IF(O16&lt;2,L16,"")</f>
        <v>0</v>
      </c>
      <c r="I16" s="111">
        <f>IF(O16=2,L16,"")</f>
        <v>0</v>
      </c>
      <c r="J16" s="111">
        <f>IF(O16=3,L16,"")</f>
        <v>0</v>
      </c>
      <c r="K16" s="112">
        <f>IF(O16=4,L16,"")</f>
        <v>0</v>
      </c>
      <c r="L16" s="109" t="s">
        <v>184</v>
      </c>
      <c r="M16" s="1">
        <f>HLOOKUP($H$5,Sheet5!$Q$6:$AM$28,11,TRUE)</f>
        <v>1</v>
      </c>
      <c r="N16" s="1">
        <f>HLOOKUP($J$5,Sheet5!$Q$6:$AM$28,11,TRUE)</f>
        <v>1</v>
      </c>
      <c r="O16" s="1">
        <f>SUM(M16:N16)</f>
        <v>2</v>
      </c>
      <c r="Q16" s="109" t="s">
        <v>184</v>
      </c>
      <c r="R16" s="113">
        <v>1</v>
      </c>
      <c r="S16" s="113">
        <v>1</v>
      </c>
      <c r="T16" s="113">
        <v>2</v>
      </c>
      <c r="U16" s="113">
        <v>2</v>
      </c>
      <c r="V16" s="113">
        <v>1</v>
      </c>
      <c r="W16" s="113">
        <v>1</v>
      </c>
      <c r="X16" s="113">
        <v>1</v>
      </c>
      <c r="Y16" s="113">
        <v>1</v>
      </c>
      <c r="Z16" s="113">
        <v>2</v>
      </c>
      <c r="AA16" s="113">
        <v>2</v>
      </c>
      <c r="AB16" s="113">
        <v>1</v>
      </c>
      <c r="AC16" s="113">
        <v>1</v>
      </c>
      <c r="AD16" s="113">
        <v>1</v>
      </c>
      <c r="AE16" s="113">
        <v>1</v>
      </c>
      <c r="AF16" s="113">
        <v>2</v>
      </c>
      <c r="AG16" s="113">
        <v>2</v>
      </c>
      <c r="AH16" s="113">
        <v>2</v>
      </c>
      <c r="AI16" s="113">
        <v>1</v>
      </c>
      <c r="AJ16" s="113">
        <v>2</v>
      </c>
      <c r="AK16" s="113">
        <v>1</v>
      </c>
      <c r="AL16" s="113">
        <v>1</v>
      </c>
      <c r="AM16" s="113">
        <v>1</v>
      </c>
    </row>
    <row r="17" spans="2:39" ht="14.25">
      <c r="B17" s="106">
        <f>IF(F17=0,E17,"")</f>
        <v>0</v>
      </c>
      <c r="C17" s="107">
        <f>IF(F17=1,E17,"")</f>
        <v>0</v>
      </c>
      <c r="D17" s="108">
        <f>IF(F17=2,E17,"")</f>
        <v>0</v>
      </c>
      <c r="E17" s="109" t="s">
        <v>185</v>
      </c>
      <c r="F17" s="1">
        <f>HLOOKUP($B$5,Sheet5!$Q$6:$AM$28,12,TRUE)</f>
        <v>1</v>
      </c>
      <c r="H17" s="110">
        <f>IF(O17&lt;2,L17,"")</f>
        <v>0</v>
      </c>
      <c r="I17" s="111">
        <f>IF(O17=2,L17,"")</f>
        <v>0</v>
      </c>
      <c r="J17" s="111">
        <f>IF(O17=3,L17,"")</f>
        <v>0</v>
      </c>
      <c r="K17" s="112">
        <f>IF(O17=4,L17,"")</f>
        <v>0</v>
      </c>
      <c r="L17" s="109" t="s">
        <v>185</v>
      </c>
      <c r="M17" s="1">
        <f>HLOOKUP($H$5,Sheet5!$Q$6:$AM$28,12,TRUE)</f>
        <v>1</v>
      </c>
      <c r="N17" s="1">
        <f>HLOOKUP($J$5,Sheet5!$Q$6:$AM$28,12,TRUE)</f>
        <v>1</v>
      </c>
      <c r="O17" s="1">
        <f>SUM(M17:N17)</f>
        <v>2</v>
      </c>
      <c r="Q17" s="109" t="s">
        <v>185</v>
      </c>
      <c r="R17" s="113">
        <v>1</v>
      </c>
      <c r="S17" s="113">
        <v>1</v>
      </c>
      <c r="T17" s="113">
        <v>1</v>
      </c>
      <c r="U17" s="113">
        <v>1</v>
      </c>
      <c r="V17" s="113">
        <v>1</v>
      </c>
      <c r="W17" s="113">
        <v>1</v>
      </c>
      <c r="X17" s="113">
        <v>1</v>
      </c>
      <c r="Y17" s="113">
        <v>1</v>
      </c>
      <c r="Z17" s="113">
        <v>1</v>
      </c>
      <c r="AA17" s="113">
        <v>1</v>
      </c>
      <c r="AB17" s="113">
        <v>1</v>
      </c>
      <c r="AC17" s="113">
        <v>2</v>
      </c>
      <c r="AD17" s="113">
        <v>1</v>
      </c>
      <c r="AE17" s="113">
        <v>1</v>
      </c>
      <c r="AF17" s="113">
        <v>1</v>
      </c>
      <c r="AG17" s="113">
        <v>1</v>
      </c>
      <c r="AH17" s="113">
        <v>1</v>
      </c>
      <c r="AI17" s="113">
        <v>1</v>
      </c>
      <c r="AJ17" s="113">
        <v>1</v>
      </c>
      <c r="AK17" s="113">
        <v>1</v>
      </c>
      <c r="AL17" s="113">
        <v>1</v>
      </c>
      <c r="AM17" s="113">
        <v>2</v>
      </c>
    </row>
    <row r="18" spans="2:39" ht="14.25">
      <c r="B18" s="106">
        <f>IF(F18=0,E18,"")</f>
        <v>0</v>
      </c>
      <c r="C18" s="107">
        <f>IF(F18=1,E18,"")</f>
        <v>0</v>
      </c>
      <c r="D18" s="108">
        <f>IF(F18=2,E18,"")</f>
        <v>0</v>
      </c>
      <c r="E18" s="109" t="s">
        <v>187</v>
      </c>
      <c r="F18" s="1">
        <f>HLOOKUP($B$5,Sheet5!$Q$6:$AM$28,13,TRUE)</f>
        <v>1</v>
      </c>
      <c r="H18" s="110">
        <f>IF(O18&lt;2,L18,"")</f>
        <v>0</v>
      </c>
      <c r="I18" s="111">
        <f>IF(O18=2,L18,"")</f>
        <v>0</v>
      </c>
      <c r="J18" s="111">
        <f>IF(O18=3,L18,"")</f>
        <v>0</v>
      </c>
      <c r="K18" s="112">
        <f>IF(O18=4,L18,"")</f>
        <v>0</v>
      </c>
      <c r="L18" s="109" t="s">
        <v>187</v>
      </c>
      <c r="M18" s="1">
        <f>HLOOKUP($H$5,Sheet5!$Q$6:$AM$28,13,TRUE)</f>
        <v>1</v>
      </c>
      <c r="N18" s="1">
        <f>HLOOKUP($J$5,Sheet5!$Q$6:$AM$28,13,TRUE)</f>
        <v>1</v>
      </c>
      <c r="O18" s="1">
        <f>SUM(M18:N18)</f>
        <v>2</v>
      </c>
      <c r="Q18" s="109" t="s">
        <v>187</v>
      </c>
      <c r="R18" s="113">
        <v>1</v>
      </c>
      <c r="S18" s="113">
        <v>2</v>
      </c>
      <c r="T18" s="113">
        <v>2</v>
      </c>
      <c r="U18" s="113">
        <v>2</v>
      </c>
      <c r="V18" s="113">
        <v>2</v>
      </c>
      <c r="W18" s="113">
        <v>2</v>
      </c>
      <c r="X18" s="113">
        <v>1</v>
      </c>
      <c r="Y18" s="113">
        <v>1</v>
      </c>
      <c r="Z18" s="113">
        <v>2</v>
      </c>
      <c r="AA18" s="113">
        <v>1</v>
      </c>
      <c r="AB18" s="113">
        <v>2</v>
      </c>
      <c r="AC18" s="113">
        <v>2</v>
      </c>
      <c r="AD18" s="113">
        <v>2</v>
      </c>
      <c r="AE18" s="113">
        <v>1</v>
      </c>
      <c r="AF18" s="113">
        <v>1</v>
      </c>
      <c r="AG18" s="113">
        <v>1</v>
      </c>
      <c r="AH18" s="113">
        <v>1</v>
      </c>
      <c r="AI18" s="113">
        <v>2</v>
      </c>
      <c r="AJ18" s="113">
        <v>1</v>
      </c>
      <c r="AK18" s="113">
        <v>1</v>
      </c>
      <c r="AL18" s="113">
        <v>1</v>
      </c>
      <c r="AM18" s="113">
        <v>1</v>
      </c>
    </row>
    <row r="19" spans="2:39" ht="14.25">
      <c r="B19" s="106">
        <f>IF(F19=0,E19,"")</f>
        <v>0</v>
      </c>
      <c r="C19" s="107">
        <f>IF(F19=1,E19,"")</f>
        <v>0</v>
      </c>
      <c r="D19" s="108">
        <f>IF(F19=2,E19,"")</f>
        <v>0</v>
      </c>
      <c r="E19" s="109" t="s">
        <v>303</v>
      </c>
      <c r="F19" s="1">
        <f>HLOOKUP($B$5,Sheet5!$Q$6:$AM$28,14,TRUE)</f>
        <v>0</v>
      </c>
      <c r="H19" s="110">
        <f>IF(O19&lt;2,L19,"")</f>
        <v>0</v>
      </c>
      <c r="I19" s="111">
        <f>IF(O19=2,L19,"")</f>
        <v>0</v>
      </c>
      <c r="J19" s="111">
        <f>IF(O19=3,L19,"")</f>
        <v>0</v>
      </c>
      <c r="K19" s="112">
        <f>IF(O19=4,L19,"")</f>
        <v>0</v>
      </c>
      <c r="L19" s="109" t="s">
        <v>303</v>
      </c>
      <c r="M19" s="1">
        <f>HLOOKUP($H$5,Sheet5!$Q$6:$AM$28,14,TRUE)</f>
        <v>0</v>
      </c>
      <c r="N19" s="1">
        <f>HLOOKUP($J$5,Sheet5!$Q$6:$AM$28,14,TRUE)</f>
        <v>0</v>
      </c>
      <c r="O19" s="1">
        <f>SUM(M19:N19)</f>
        <v>0</v>
      </c>
      <c r="Q19" s="109" t="s">
        <v>303</v>
      </c>
      <c r="R19" s="113">
        <v>0</v>
      </c>
      <c r="S19" s="113">
        <v>2</v>
      </c>
      <c r="T19" s="113">
        <v>0</v>
      </c>
      <c r="U19" s="113">
        <v>0</v>
      </c>
      <c r="V19" s="113">
        <v>2</v>
      </c>
      <c r="W19" s="113">
        <v>2</v>
      </c>
      <c r="X19" s="113">
        <v>2</v>
      </c>
      <c r="Y19" s="113">
        <v>1</v>
      </c>
      <c r="Z19" s="113">
        <v>2</v>
      </c>
      <c r="AA19" s="113">
        <v>1</v>
      </c>
      <c r="AB19" s="113">
        <v>1</v>
      </c>
      <c r="AC19" s="113">
        <v>2</v>
      </c>
      <c r="AD19" s="113">
        <v>2</v>
      </c>
      <c r="AE19" s="113">
        <v>1</v>
      </c>
      <c r="AF19" s="113">
        <v>0</v>
      </c>
      <c r="AG19" s="113">
        <v>2</v>
      </c>
      <c r="AH19" s="113">
        <v>2</v>
      </c>
      <c r="AI19" s="113">
        <v>1</v>
      </c>
      <c r="AJ19" s="113">
        <v>2</v>
      </c>
      <c r="AK19" s="113">
        <v>2</v>
      </c>
      <c r="AL19" s="113">
        <v>2</v>
      </c>
      <c r="AM19" s="113">
        <v>2</v>
      </c>
    </row>
    <row r="20" spans="2:39" ht="14.25">
      <c r="B20" s="106">
        <f>IF(F20=0,E20,"")</f>
        <v>0</v>
      </c>
      <c r="C20" s="107">
        <f>IF(F20=1,E20,"")</f>
        <v>0</v>
      </c>
      <c r="D20" s="108">
        <f>IF(F20=2,E20,"")</f>
        <v>0</v>
      </c>
      <c r="E20" s="109" t="s">
        <v>11</v>
      </c>
      <c r="F20" s="1">
        <f>HLOOKUP($B$5,Sheet5!$Q$6:$AM$28,15,TRUE)</f>
        <v>2</v>
      </c>
      <c r="H20" s="110">
        <f>IF(O20&lt;2,L20,"")</f>
        <v>0</v>
      </c>
      <c r="I20" s="111">
        <f>IF(O20=2,L20,"")</f>
        <v>0</v>
      </c>
      <c r="J20" s="111">
        <f>IF(O20=3,L20,"")</f>
        <v>0</v>
      </c>
      <c r="K20" s="112">
        <f>IF(O20=4,L20,"")</f>
        <v>0</v>
      </c>
      <c r="L20" s="109" t="s">
        <v>11</v>
      </c>
      <c r="M20" s="1">
        <f>HLOOKUP($H$5,Sheet5!$Q$6:$AM$28,15,TRUE)</f>
        <v>2</v>
      </c>
      <c r="N20" s="1">
        <f>HLOOKUP($J$5,Sheet5!$Q$6:$AM$28,15,TRUE)</f>
        <v>2</v>
      </c>
      <c r="O20" s="1">
        <f>SUM(M20:N20)</f>
        <v>4</v>
      </c>
      <c r="Q20" s="109" t="s">
        <v>11</v>
      </c>
      <c r="R20" s="113">
        <v>2</v>
      </c>
      <c r="S20" s="113">
        <v>1</v>
      </c>
      <c r="T20" s="113">
        <v>1</v>
      </c>
      <c r="U20" s="113">
        <v>1</v>
      </c>
      <c r="V20" s="113">
        <v>1</v>
      </c>
      <c r="W20" s="113">
        <v>1</v>
      </c>
      <c r="X20" s="113">
        <v>0</v>
      </c>
      <c r="Y20" s="113">
        <v>2</v>
      </c>
      <c r="Z20" s="113">
        <v>1</v>
      </c>
      <c r="AA20" s="113">
        <v>1</v>
      </c>
      <c r="AB20" s="113">
        <v>1</v>
      </c>
      <c r="AC20" s="113">
        <v>1</v>
      </c>
      <c r="AD20" s="113">
        <v>1</v>
      </c>
      <c r="AE20" s="113">
        <v>2</v>
      </c>
      <c r="AF20" s="113">
        <v>2</v>
      </c>
      <c r="AG20" s="113">
        <v>1</v>
      </c>
      <c r="AH20" s="113">
        <v>1</v>
      </c>
      <c r="AI20" s="113">
        <v>1</v>
      </c>
      <c r="AJ20" s="113">
        <v>1</v>
      </c>
      <c r="AK20" s="113">
        <v>1</v>
      </c>
      <c r="AL20" s="113">
        <v>1</v>
      </c>
      <c r="AM20" s="113">
        <v>2</v>
      </c>
    </row>
    <row r="21" spans="2:39" ht="14.25">
      <c r="B21" s="106">
        <f>IF(F21=0,E21,"")</f>
        <v>0</v>
      </c>
      <c r="C21" s="107">
        <f>IF(F21=1,E21,"")</f>
        <v>0</v>
      </c>
      <c r="D21" s="108">
        <f>IF(F21=2,E21,"")</f>
        <v>0</v>
      </c>
      <c r="E21" s="109" t="s">
        <v>553</v>
      </c>
      <c r="F21" s="1">
        <f>HLOOKUP($B$5,Sheet5!$Q$6:$AM$28,16,TRUE)</f>
        <v>1</v>
      </c>
      <c r="H21" s="110">
        <f>IF(O21&lt;2,L21,"")</f>
        <v>0</v>
      </c>
      <c r="I21" s="111">
        <f>IF(O21=2,L21,"")</f>
        <v>0</v>
      </c>
      <c r="J21" s="111">
        <f>IF(O21=3,L21,"")</f>
        <v>0</v>
      </c>
      <c r="K21" s="112">
        <f>IF(O21=4,L21,"")</f>
        <v>0</v>
      </c>
      <c r="L21" s="109" t="s">
        <v>553</v>
      </c>
      <c r="M21" s="1">
        <f>HLOOKUP($H$5,Sheet5!$Q$6:$AM$28,16,TRUE)</f>
        <v>1</v>
      </c>
      <c r="N21" s="1">
        <f>HLOOKUP($J$5,Sheet5!$Q$6:$AM$28,16,TRUE)</f>
        <v>1</v>
      </c>
      <c r="O21" s="1">
        <f>SUM(M21:N21)</f>
        <v>2</v>
      </c>
      <c r="Q21" s="109" t="s">
        <v>553</v>
      </c>
      <c r="R21" s="113">
        <v>1</v>
      </c>
      <c r="S21" s="113">
        <v>1</v>
      </c>
      <c r="T21" s="113">
        <v>2</v>
      </c>
      <c r="U21" s="113">
        <v>2</v>
      </c>
      <c r="V21" s="113">
        <v>1</v>
      </c>
      <c r="W21" s="113">
        <v>2</v>
      </c>
      <c r="X21" s="113">
        <v>2</v>
      </c>
      <c r="Y21" s="113">
        <v>2</v>
      </c>
      <c r="Z21" s="113">
        <v>2</v>
      </c>
      <c r="AA21" s="113">
        <v>2</v>
      </c>
      <c r="AB21" s="113">
        <v>1</v>
      </c>
      <c r="AC21" s="113">
        <v>1</v>
      </c>
      <c r="AD21" s="113">
        <v>0</v>
      </c>
      <c r="AE21" s="113">
        <v>2</v>
      </c>
      <c r="AF21" s="113">
        <v>2</v>
      </c>
      <c r="AG21" s="113">
        <v>1</v>
      </c>
      <c r="AH21" s="113">
        <v>0</v>
      </c>
      <c r="AI21" s="113">
        <v>2</v>
      </c>
      <c r="AJ21" s="113">
        <v>2</v>
      </c>
      <c r="AK21" s="113">
        <v>1</v>
      </c>
      <c r="AL21" s="113">
        <v>1</v>
      </c>
      <c r="AM21" s="113">
        <v>1</v>
      </c>
    </row>
    <row r="22" spans="2:39" ht="14.25">
      <c r="B22" s="106">
        <f>IF(F22=0,E22,"")</f>
        <v>0</v>
      </c>
      <c r="C22" s="107">
        <f>IF(F22=1,E22,"")</f>
        <v>0</v>
      </c>
      <c r="D22" s="108">
        <f>IF(F22=2,E22,"")</f>
        <v>0</v>
      </c>
      <c r="E22" s="109" t="s">
        <v>190</v>
      </c>
      <c r="F22" s="1">
        <f>HLOOKUP($B$5,Sheet5!$Q$6:$AM$28,17,TRUE)</f>
        <v>1</v>
      </c>
      <c r="H22" s="110">
        <f>IF(O22&lt;2,L22,"")</f>
        <v>0</v>
      </c>
      <c r="I22" s="111">
        <f>IF(O22=2,L22,"")</f>
        <v>0</v>
      </c>
      <c r="J22" s="111">
        <f>IF(O22=3,L22,"")</f>
        <v>0</v>
      </c>
      <c r="K22" s="112">
        <f>IF(O22=4,L22,"")</f>
        <v>0</v>
      </c>
      <c r="L22" s="109" t="s">
        <v>190</v>
      </c>
      <c r="M22" s="1">
        <f>HLOOKUP($H$5,Sheet5!$Q$6:$AM$28,17,TRUE)</f>
        <v>1</v>
      </c>
      <c r="N22" s="1">
        <f>HLOOKUP($J$5,Sheet5!$Q$6:$AM$28,17,TRUE)</f>
        <v>1</v>
      </c>
      <c r="O22" s="1">
        <f>SUM(M22:N22)</f>
        <v>2</v>
      </c>
      <c r="Q22" s="109" t="s">
        <v>190</v>
      </c>
      <c r="R22" s="113">
        <v>1</v>
      </c>
      <c r="S22" s="113">
        <v>1</v>
      </c>
      <c r="T22" s="113">
        <v>1</v>
      </c>
      <c r="U22" s="113">
        <v>1</v>
      </c>
      <c r="V22" s="113">
        <v>1</v>
      </c>
      <c r="W22" s="113">
        <v>1</v>
      </c>
      <c r="X22" s="113">
        <v>1</v>
      </c>
      <c r="Y22" s="113">
        <v>1</v>
      </c>
      <c r="Z22" s="113">
        <v>1</v>
      </c>
      <c r="AA22" s="113">
        <v>2</v>
      </c>
      <c r="AB22" s="113">
        <v>1</v>
      </c>
      <c r="AC22" s="113">
        <v>1</v>
      </c>
      <c r="AD22" s="113">
        <v>2</v>
      </c>
      <c r="AE22" s="113">
        <v>1</v>
      </c>
      <c r="AF22" s="113">
        <v>1</v>
      </c>
      <c r="AG22" s="113">
        <v>2</v>
      </c>
      <c r="AH22" s="113">
        <v>1</v>
      </c>
      <c r="AI22" s="113">
        <v>1</v>
      </c>
      <c r="AJ22" s="113">
        <v>1</v>
      </c>
      <c r="AK22" s="113">
        <v>1</v>
      </c>
      <c r="AL22" s="113">
        <v>1</v>
      </c>
      <c r="AM22" s="113">
        <v>2</v>
      </c>
    </row>
    <row r="23" spans="2:39" ht="14.25">
      <c r="B23" s="106">
        <f>IF(F23=0,E23,"")</f>
        <v>0</v>
      </c>
      <c r="C23" s="107">
        <f>IF(F23=1,E23,"")</f>
        <v>0</v>
      </c>
      <c r="D23" s="108">
        <f>IF(F23=2,E23,"")</f>
        <v>0</v>
      </c>
      <c r="E23" s="109" t="s">
        <v>107</v>
      </c>
      <c r="F23" s="1">
        <f>HLOOKUP($B$5,Sheet5!$Q$6:$AM$28,18,TRUE)</f>
        <v>1</v>
      </c>
      <c r="H23" s="110">
        <f>IF(O23&lt;2,L23,"")</f>
        <v>0</v>
      </c>
      <c r="I23" s="111">
        <f>IF(O23=2,L23,"")</f>
        <v>0</v>
      </c>
      <c r="J23" s="111">
        <f>IF(O23=3,L23,"")</f>
        <v>0</v>
      </c>
      <c r="K23" s="112">
        <f>IF(O23=4,L23,"")</f>
        <v>0</v>
      </c>
      <c r="L23" s="109" t="s">
        <v>107</v>
      </c>
      <c r="M23" s="1">
        <f>HLOOKUP($H$5,Sheet5!$Q$6:$AM$28,18,TRUE)</f>
        <v>1</v>
      </c>
      <c r="N23" s="1">
        <f>HLOOKUP($J$5,Sheet5!$Q$6:$AM$28,18,TRUE)</f>
        <v>1</v>
      </c>
      <c r="O23" s="1">
        <f>SUM(M23:N23)</f>
        <v>2</v>
      </c>
      <c r="Q23" s="109" t="s">
        <v>107</v>
      </c>
      <c r="R23" s="113">
        <v>1</v>
      </c>
      <c r="S23" s="113">
        <v>1</v>
      </c>
      <c r="T23" s="113">
        <v>2</v>
      </c>
      <c r="U23" s="113">
        <v>2</v>
      </c>
      <c r="V23" s="113">
        <v>2</v>
      </c>
      <c r="W23" s="113">
        <v>2</v>
      </c>
      <c r="X23" s="113">
        <v>1</v>
      </c>
      <c r="Y23" s="113">
        <v>2</v>
      </c>
      <c r="Z23" s="113">
        <v>0</v>
      </c>
      <c r="AA23" s="113">
        <v>2</v>
      </c>
      <c r="AB23" s="113">
        <v>1</v>
      </c>
      <c r="AC23" s="113">
        <v>1</v>
      </c>
      <c r="AD23" s="113">
        <v>2</v>
      </c>
      <c r="AE23" s="113">
        <v>1</v>
      </c>
      <c r="AF23" s="113">
        <v>0</v>
      </c>
      <c r="AG23" s="113">
        <v>1</v>
      </c>
      <c r="AH23" s="113">
        <v>2</v>
      </c>
      <c r="AI23" s="113">
        <v>1</v>
      </c>
      <c r="AJ23" s="113">
        <v>1</v>
      </c>
      <c r="AK23" s="113">
        <v>0</v>
      </c>
      <c r="AL23" s="113">
        <v>0</v>
      </c>
      <c r="AM23" s="113">
        <v>0</v>
      </c>
    </row>
    <row r="24" spans="2:39" ht="14.25">
      <c r="B24" s="106">
        <f>IF(F24=0,E24,"")</f>
        <v>0</v>
      </c>
      <c r="C24" s="107">
        <f>IF(F24=1,E24,"")</f>
        <v>0</v>
      </c>
      <c r="D24" s="108">
        <f>IF(F24=2,E24,"")</f>
        <v>0</v>
      </c>
      <c r="E24" s="109" t="s">
        <v>331</v>
      </c>
      <c r="F24" s="1">
        <f>HLOOKUP($B$5,Sheet5!$Q$6:$AM$28,19,TRUE)</f>
        <v>1</v>
      </c>
      <c r="H24" s="110">
        <f>IF(O24&lt;2,L24,"")</f>
        <v>0</v>
      </c>
      <c r="I24" s="111">
        <f>IF(O24=2,L24,"")</f>
        <v>0</v>
      </c>
      <c r="J24" s="111">
        <f>IF(O24=3,L24,"")</f>
        <v>0</v>
      </c>
      <c r="K24" s="112">
        <f>IF(O24=4,L24,"")</f>
        <v>0</v>
      </c>
      <c r="L24" s="109" t="s">
        <v>331</v>
      </c>
      <c r="M24" s="1">
        <f>HLOOKUP($H$5,Sheet5!$Q$6:$AM$28,19,TRUE)</f>
        <v>1</v>
      </c>
      <c r="N24" s="1">
        <f>HLOOKUP($J$5,Sheet5!$Q$6:$AM$28,19,TRUE)</f>
        <v>1</v>
      </c>
      <c r="O24" s="1">
        <f>SUM(M24:N24)</f>
        <v>2</v>
      </c>
      <c r="Q24" s="109" t="s">
        <v>331</v>
      </c>
      <c r="R24" s="113">
        <v>1</v>
      </c>
      <c r="S24" s="113">
        <v>2</v>
      </c>
      <c r="T24" s="113">
        <v>2</v>
      </c>
      <c r="U24" s="113">
        <v>2</v>
      </c>
      <c r="V24" s="113">
        <v>1</v>
      </c>
      <c r="W24" s="113">
        <v>2</v>
      </c>
      <c r="X24" s="113">
        <v>1</v>
      </c>
      <c r="Y24" s="113">
        <v>2</v>
      </c>
      <c r="Z24" s="113">
        <v>2</v>
      </c>
      <c r="AA24" s="113">
        <v>1</v>
      </c>
      <c r="AB24" s="113">
        <v>1</v>
      </c>
      <c r="AC24" s="113">
        <v>2</v>
      </c>
      <c r="AD24" s="113">
        <v>1</v>
      </c>
      <c r="AE24" s="113">
        <v>1</v>
      </c>
      <c r="AF24" s="113">
        <v>2</v>
      </c>
      <c r="AG24" s="113">
        <v>1</v>
      </c>
      <c r="AH24" s="113">
        <v>1</v>
      </c>
      <c r="AI24" s="113">
        <v>2</v>
      </c>
      <c r="AJ24" s="113">
        <v>2</v>
      </c>
      <c r="AK24" s="113">
        <v>2</v>
      </c>
      <c r="AL24" s="113">
        <v>2</v>
      </c>
      <c r="AM24" s="113">
        <v>1</v>
      </c>
    </row>
    <row r="25" spans="2:39" ht="14.25">
      <c r="B25" s="106">
        <f>IF(F25=0,E25,"")</f>
        <v>0</v>
      </c>
      <c r="C25" s="107">
        <f>IF(F25=1,E25,"")</f>
        <v>0</v>
      </c>
      <c r="D25" s="108">
        <f>IF(F25=2,E25,"")</f>
        <v>0</v>
      </c>
      <c r="E25" s="109" t="s">
        <v>194</v>
      </c>
      <c r="F25" s="1">
        <f>HLOOKUP($B$5,Sheet5!$Q$6:$AM$28,20,TRUE)</f>
        <v>1</v>
      </c>
      <c r="H25" s="110">
        <f>IF(O25&lt;2,L25,"")</f>
        <v>0</v>
      </c>
      <c r="I25" s="111">
        <f>IF(O25=2,L25,"")</f>
        <v>0</v>
      </c>
      <c r="J25" s="111">
        <f>IF(O25=3,L25,"")</f>
        <v>0</v>
      </c>
      <c r="K25" s="112">
        <f>IF(O25=4,L25,"")</f>
        <v>0</v>
      </c>
      <c r="L25" s="109" t="s">
        <v>194</v>
      </c>
      <c r="M25" s="1">
        <f>HLOOKUP($H$5,Sheet5!$Q$6:$AM$28,20,TRUE)</f>
        <v>1</v>
      </c>
      <c r="N25" s="1">
        <f>HLOOKUP($J$5,Sheet5!$Q$6:$AM$28,20,TRUE)</f>
        <v>1</v>
      </c>
      <c r="O25" s="1">
        <f>SUM(M25:N25)</f>
        <v>2</v>
      </c>
      <c r="Q25" s="109" t="s">
        <v>194</v>
      </c>
      <c r="R25" s="113">
        <v>1</v>
      </c>
      <c r="S25" s="113">
        <v>1</v>
      </c>
      <c r="T25" s="113">
        <v>1</v>
      </c>
      <c r="U25" s="113">
        <v>1</v>
      </c>
      <c r="V25" s="113">
        <v>2</v>
      </c>
      <c r="W25" s="113">
        <v>1</v>
      </c>
      <c r="X25" s="113">
        <v>2</v>
      </c>
      <c r="Y25" s="113">
        <v>2</v>
      </c>
      <c r="Z25" s="113">
        <v>1</v>
      </c>
      <c r="AA25" s="113">
        <v>2</v>
      </c>
      <c r="AB25" s="113">
        <v>1</v>
      </c>
      <c r="AC25" s="113">
        <v>1</v>
      </c>
      <c r="AD25" s="113">
        <v>2</v>
      </c>
      <c r="AE25" s="113">
        <v>1</v>
      </c>
      <c r="AF25" s="113">
        <v>2</v>
      </c>
      <c r="AG25" s="113">
        <v>1</v>
      </c>
      <c r="AH25" s="113">
        <v>1</v>
      </c>
      <c r="AI25" s="113">
        <v>2</v>
      </c>
      <c r="AJ25" s="113">
        <v>2</v>
      </c>
      <c r="AK25" s="113">
        <v>1</v>
      </c>
      <c r="AL25" s="113">
        <v>1</v>
      </c>
      <c r="AM25" s="113">
        <v>1</v>
      </c>
    </row>
    <row r="26" spans="2:39" ht="14.25">
      <c r="B26" s="106">
        <f>IF(F26=0,E26,"")</f>
        <v>0</v>
      </c>
      <c r="C26" s="107"/>
      <c r="D26" s="108">
        <f>IF(F26=2,E26,"")</f>
        <v>0</v>
      </c>
      <c r="E26" s="109" t="s">
        <v>580</v>
      </c>
      <c r="F26" s="1">
        <f>HLOOKUP($B$5,Sheet5!$Q$6:$AM$28,21,TRUE)</f>
        <v>1</v>
      </c>
      <c r="H26" s="110">
        <f>IF(O26&lt;2,L26,"")</f>
        <v>0</v>
      </c>
      <c r="I26" s="111">
        <f>IF(O26=2,L26,"")</f>
        <v>0</v>
      </c>
      <c r="J26" s="111">
        <f>IF(O26=3,L26,"")</f>
        <v>0</v>
      </c>
      <c r="K26" s="112">
        <f>IF(O26=4,L26,"")</f>
        <v>0</v>
      </c>
      <c r="L26" s="109" t="s">
        <v>580</v>
      </c>
      <c r="M26" s="1">
        <f>HLOOKUP($H$5,Sheet5!$Q$6:$AM$28,21,TRUE)</f>
        <v>1</v>
      </c>
      <c r="N26" s="1">
        <f>HLOOKUP($J$5,Sheet5!$Q$6:$AM$28,21,TRUE)</f>
        <v>1</v>
      </c>
      <c r="O26" s="1">
        <f>SUM(M26:N26)</f>
        <v>2</v>
      </c>
      <c r="Q26" s="109" t="s">
        <v>580</v>
      </c>
      <c r="R26" s="113">
        <v>1</v>
      </c>
      <c r="S26" s="113">
        <v>1</v>
      </c>
      <c r="T26" s="113">
        <v>1</v>
      </c>
      <c r="U26" s="113">
        <v>1</v>
      </c>
      <c r="V26" s="113">
        <v>1</v>
      </c>
      <c r="W26" s="113">
        <v>1</v>
      </c>
      <c r="X26" s="113">
        <v>1</v>
      </c>
      <c r="Y26" s="113">
        <v>2</v>
      </c>
      <c r="Z26" s="113">
        <v>1</v>
      </c>
      <c r="AA26" s="113">
        <v>1</v>
      </c>
      <c r="AB26" s="113">
        <v>1</v>
      </c>
      <c r="AC26" s="113">
        <v>1</v>
      </c>
      <c r="AD26" s="113">
        <v>2</v>
      </c>
      <c r="AE26" s="113">
        <v>1</v>
      </c>
      <c r="AF26" s="113">
        <v>1</v>
      </c>
      <c r="AG26" s="113">
        <v>1</v>
      </c>
      <c r="AH26" s="113">
        <v>0</v>
      </c>
      <c r="AI26" s="113">
        <v>2</v>
      </c>
      <c r="AJ26" s="113">
        <v>1</v>
      </c>
      <c r="AK26" s="113">
        <v>2</v>
      </c>
      <c r="AL26" s="113">
        <v>1</v>
      </c>
      <c r="AM26" s="113">
        <v>2</v>
      </c>
    </row>
    <row r="27" spans="2:39" ht="14.25">
      <c r="B27" s="106">
        <f>IF(F27=0,E27,"")</f>
        <v>0</v>
      </c>
      <c r="C27" s="107">
        <f>IF(F27=1,E27,"")</f>
        <v>0</v>
      </c>
      <c r="D27" s="108">
        <f>IF(F27=2,E27,"")</f>
        <v>0</v>
      </c>
      <c r="E27" s="109" t="s">
        <v>581</v>
      </c>
      <c r="F27" s="1">
        <f>HLOOKUP($B$5,Sheet5!$Q$6:$AM$28,22,TRUE)</f>
        <v>1</v>
      </c>
      <c r="H27" s="110">
        <f>IF(O27&lt;2,L27,"")</f>
        <v>0</v>
      </c>
      <c r="I27" s="111">
        <f>IF(O27=2,L27,"")</f>
        <v>0</v>
      </c>
      <c r="J27" s="111">
        <f>IF(O27=3,L27,"")</f>
        <v>0</v>
      </c>
      <c r="K27" s="112">
        <f>IF(O27=4,L27,"")</f>
        <v>0</v>
      </c>
      <c r="L27" s="109" t="s">
        <v>581</v>
      </c>
      <c r="M27" s="1">
        <f>HLOOKUP($H$5,Sheet5!$Q$6:$AM$28,22,TRUE)</f>
        <v>1</v>
      </c>
      <c r="N27" s="1">
        <f>HLOOKUP($J$5,Sheet5!$Q$6:$AM$28,22,TRUE)</f>
        <v>1</v>
      </c>
      <c r="O27" s="1">
        <f>SUM(M27:N27)</f>
        <v>2</v>
      </c>
      <c r="Q27" s="109" t="s">
        <v>581</v>
      </c>
      <c r="R27" s="113">
        <v>1</v>
      </c>
      <c r="S27" s="113">
        <v>1</v>
      </c>
      <c r="T27" s="113">
        <v>1</v>
      </c>
      <c r="U27" s="113">
        <v>1</v>
      </c>
      <c r="V27" s="113">
        <v>1</v>
      </c>
      <c r="W27" s="113">
        <v>1</v>
      </c>
      <c r="X27" s="113">
        <v>1</v>
      </c>
      <c r="Y27" s="113">
        <v>2</v>
      </c>
      <c r="Z27" s="113">
        <v>1</v>
      </c>
      <c r="AA27" s="113">
        <v>1</v>
      </c>
      <c r="AB27" s="113">
        <v>1</v>
      </c>
      <c r="AC27" s="113">
        <v>1</v>
      </c>
      <c r="AD27" s="113">
        <v>2</v>
      </c>
      <c r="AE27" s="113">
        <v>1</v>
      </c>
      <c r="AF27" s="113">
        <v>1</v>
      </c>
      <c r="AG27" s="113">
        <v>1</v>
      </c>
      <c r="AH27" s="113">
        <v>0</v>
      </c>
      <c r="AI27" s="113">
        <v>2</v>
      </c>
      <c r="AJ27" s="113">
        <v>1</v>
      </c>
      <c r="AK27" s="113">
        <v>1</v>
      </c>
      <c r="AL27" s="113">
        <v>2</v>
      </c>
      <c r="AM27" s="113">
        <v>1</v>
      </c>
    </row>
    <row r="28" spans="2:39" ht="14.25">
      <c r="B28" s="114">
        <f>IF(F28=0,E28,"")</f>
        <v>0</v>
      </c>
      <c r="C28" s="115">
        <f>IF(F28=1,E28,"")</f>
        <v>0</v>
      </c>
      <c r="D28" s="116">
        <f>IF(F28=2,E28,"")</f>
        <v>0</v>
      </c>
      <c r="E28" s="109" t="s">
        <v>46</v>
      </c>
      <c r="F28" s="1">
        <f>HLOOKUP($B$5,Sheet5!$Q$6:$AM$28,23,TRUE)</f>
        <v>2</v>
      </c>
      <c r="H28" s="117">
        <f>IF(O28&lt;2,L28,"")</f>
        <v>0</v>
      </c>
      <c r="I28" s="118">
        <f>IF(O28=2,L28,"")</f>
        <v>0</v>
      </c>
      <c r="J28" s="118">
        <f>IF(O28=3,L28,"")</f>
        <v>0</v>
      </c>
      <c r="K28" s="119">
        <f>IF(O28=4,L28,"")</f>
        <v>0</v>
      </c>
      <c r="L28" s="109" t="s">
        <v>46</v>
      </c>
      <c r="M28" s="1">
        <f>HLOOKUP($H$5,Sheet5!$Q$6:$AM$28,23,TRUE)</f>
        <v>2</v>
      </c>
      <c r="N28" s="1">
        <f>HLOOKUP($J$5,Sheet5!$Q$6:$AM$28,23,TRUE)</f>
        <v>2</v>
      </c>
      <c r="O28" s="1">
        <f>SUM(M28:N28)</f>
        <v>4</v>
      </c>
      <c r="Q28" s="109" t="s">
        <v>46</v>
      </c>
      <c r="R28" s="113">
        <v>2</v>
      </c>
      <c r="S28" s="113">
        <v>1</v>
      </c>
      <c r="T28" s="113">
        <v>2</v>
      </c>
      <c r="U28" s="113">
        <v>0</v>
      </c>
      <c r="V28" s="113">
        <v>0</v>
      </c>
      <c r="W28" s="113">
        <v>2</v>
      </c>
      <c r="X28" s="113">
        <v>2</v>
      </c>
      <c r="Y28" s="113">
        <v>0</v>
      </c>
      <c r="Z28" s="113">
        <v>2</v>
      </c>
      <c r="AA28" s="113">
        <v>1</v>
      </c>
      <c r="AB28" s="113">
        <v>2</v>
      </c>
      <c r="AC28" s="113">
        <v>1</v>
      </c>
      <c r="AD28" s="113">
        <v>2</v>
      </c>
      <c r="AE28" s="113">
        <v>2</v>
      </c>
      <c r="AF28" s="113">
        <v>1</v>
      </c>
      <c r="AG28" s="113">
        <v>2</v>
      </c>
      <c r="AH28" s="113">
        <v>0</v>
      </c>
      <c r="AI28" s="113">
        <v>1</v>
      </c>
      <c r="AJ28" s="113">
        <v>1</v>
      </c>
      <c r="AK28" s="113">
        <v>2</v>
      </c>
      <c r="AL28" s="113">
        <v>1</v>
      </c>
      <c r="AM28" s="113">
        <v>1</v>
      </c>
    </row>
    <row r="29" spans="17:26" ht="14.25">
      <c r="Q29" s="120"/>
      <c r="R29" s="121"/>
      <c r="S29" s="121"/>
      <c r="T29" s="121"/>
      <c r="U29" s="73"/>
      <c r="V29" s="73"/>
      <c r="W29" s="73"/>
      <c r="X29" s="73"/>
      <c r="Y29" s="73"/>
      <c r="Z29" s="73"/>
    </row>
    <row r="30" spans="3:26" ht="14.25">
      <c r="C30" s="122" t="s">
        <v>582</v>
      </c>
      <c r="I30" s="123" t="s">
        <v>582</v>
      </c>
      <c r="J30" s="123"/>
      <c r="Q30" s="120"/>
      <c r="R30" s="121"/>
      <c r="S30" s="121"/>
      <c r="T30" s="121"/>
      <c r="U30" s="73"/>
      <c r="V30" s="73"/>
      <c r="W30" s="73"/>
      <c r="X30" s="73"/>
      <c r="Y30" s="73"/>
      <c r="Z30" s="73"/>
    </row>
  </sheetData>
  <sheetProtection selectLockedCells="1" selectUnlockedCells="1"/>
  <mergeCells count="8">
    <mergeCell ref="B2:D3"/>
    <mergeCell ref="H2:K3"/>
    <mergeCell ref="B4:D4"/>
    <mergeCell ref="H4:K4"/>
    <mergeCell ref="B5:D5"/>
    <mergeCell ref="H5:I5"/>
    <mergeCell ref="J5:K5"/>
    <mergeCell ref="I30:J30"/>
  </mergeCells>
  <dataValidations count="2">
    <dataValidation type="list" allowBlank="1" showErrorMessage="1" sqref="B5:D5">
      <formula1>NA()</formula1>
      <formula2>0</formula2>
    </dataValidation>
    <dataValidation type="list" allowBlank="1" showErrorMessage="1" sqref="H5:J5">
      <formula1>NA()</formula1>
      <formula2>0</formula2>
    </dataValidation>
  </dataValidations>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496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ateolis</dc:creator>
  <cp:keywords/>
  <dc:description/>
  <cp:lastModifiedBy/>
  <cp:lastPrinted>2013-01-30T01:34:37Z</cp:lastPrinted>
  <dcterms:created xsi:type="dcterms:W3CDTF">2009-11-24T15:03:43Z</dcterms:created>
  <dcterms:modified xsi:type="dcterms:W3CDTF">2013-02-09T21:09:15Z</dcterms:modified>
  <cp:category/>
  <cp:version/>
  <cp:contentType/>
  <cp:contentStatus/>
  <cp:revision>23</cp:revision>
</cp:coreProperties>
</file>